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G:\!Work\zrniečka pre sny\projekty\beh nadeje\5 rocnik 2018\vyhodnotenie\"/>
    </mc:Choice>
  </mc:AlternateContent>
  <xr:revisionPtr revIDLastSave="0" documentId="13_ncr:1_{AA4149C0-3615-4BF3-8CE2-16CA22B04191}" xr6:coauthVersionLast="33" xr6:coauthVersionMax="33" xr10:uidLastSave="{00000000-0000-0000-0000-000000000000}"/>
  <bookViews>
    <workbookView xWindow="0" yWindow="0" windowWidth="28800" windowHeight="12435" activeTab="1" xr2:uid="{00000000-000D-0000-FFFF-FFFF00000000}"/>
  </bookViews>
  <sheets>
    <sheet name="Nastavenie" sheetId="2" r:id="rId1"/>
    <sheet name="Hodnotenie" sheetId="1" r:id="rId2"/>
  </sheets>
  <definedNames>
    <definedName name="_xlnm.Print_Area" localSheetId="1">Hodnotenie!$A$1:$BM$18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7" i="1" l="1"/>
  <c r="BL8" i="1" l="1"/>
  <c r="BL9" i="1"/>
  <c r="BL10" i="1"/>
  <c r="BL11" i="1"/>
  <c r="BL12" i="1"/>
  <c r="BL13" i="1"/>
  <c r="BL14" i="1"/>
  <c r="BL15" i="1"/>
  <c r="BL16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 l="1"/>
  <c r="T17" i="1"/>
  <c r="R17" i="1" l="1"/>
  <c r="N17" i="1"/>
  <c r="O17" i="1"/>
  <c r="H17" i="1"/>
  <c r="I17" i="1"/>
  <c r="S17" i="1" l="1"/>
  <c r="AY8" i="1" l="1"/>
  <c r="AY9" i="1"/>
  <c r="AY10" i="1"/>
  <c r="AY11" i="1"/>
  <c r="AY12" i="1"/>
  <c r="AY13" i="1"/>
  <c r="AY14" i="1"/>
  <c r="AY15" i="1"/>
  <c r="AY16" i="1"/>
  <c r="AY7" i="1"/>
  <c r="AL8" i="1"/>
  <c r="AL9" i="1"/>
  <c r="AL10" i="1"/>
  <c r="AL11" i="1"/>
  <c r="AL12" i="1"/>
  <c r="Y12" i="1" s="1"/>
  <c r="AL13" i="1"/>
  <c r="Y13" i="1" s="1"/>
  <c r="AL14" i="1"/>
  <c r="Y14" i="1" s="1"/>
  <c r="AL15" i="1"/>
  <c r="AL16" i="1"/>
  <c r="AL7" i="1"/>
  <c r="Y15" i="1" l="1"/>
  <c r="Y10" i="1"/>
  <c r="Y11" i="1"/>
  <c r="Y7" i="1"/>
  <c r="Y9" i="1"/>
  <c r="Y16" i="1"/>
  <c r="Y8" i="1"/>
  <c r="J7" i="1"/>
  <c r="J8" i="1"/>
  <c r="J9" i="1"/>
  <c r="J10" i="1"/>
  <c r="J11" i="1"/>
  <c r="J12" i="1"/>
  <c r="J13" i="1"/>
  <c r="J14" i="1"/>
  <c r="J15" i="1"/>
  <c r="J16" i="1"/>
  <c r="AD17" i="1" l="1"/>
  <c r="AH17" i="1"/>
  <c r="Z17" i="1"/>
  <c r="C17" i="1"/>
  <c r="AW17" i="1"/>
  <c r="AX17" i="1"/>
  <c r="AV17" i="1"/>
  <c r="AU17" i="1"/>
  <c r="AT17" i="1"/>
  <c r="AS17" i="1"/>
  <c r="AR17" i="1"/>
  <c r="AQ17" i="1"/>
  <c r="AP17" i="1"/>
  <c r="AO17" i="1"/>
  <c r="AN17" i="1"/>
  <c r="AM17" i="1"/>
  <c r="AC17" i="1" l="1"/>
  <c r="AK17" i="1"/>
  <c r="AG17" i="1"/>
  <c r="AI17" i="1"/>
  <c r="AA17" i="1"/>
  <c r="AE17" i="1"/>
  <c r="AJ17" i="1"/>
  <c r="AB17" i="1"/>
  <c r="AF17" i="1"/>
  <c r="L17" i="1"/>
  <c r="P17" i="1"/>
  <c r="Q17" i="1"/>
  <c r="F17" i="1"/>
  <c r="E17" i="1"/>
  <c r="G17" i="1"/>
  <c r="D17" i="1"/>
  <c r="AY17" i="1"/>
  <c r="AL17" i="1" l="1"/>
  <c r="Y17" i="1"/>
  <c r="K14" i="1"/>
  <c r="U14" i="1" s="1"/>
  <c r="K13" i="1"/>
  <c r="U13" i="1" s="1"/>
  <c r="V14" i="1" l="1"/>
  <c r="V13" i="1"/>
  <c r="K12" i="1"/>
  <c r="U12" i="1" s="1"/>
  <c r="K15" i="1"/>
  <c r="U15" i="1" s="1"/>
  <c r="K11" i="1"/>
  <c r="U11" i="1" s="1"/>
  <c r="K9" i="1"/>
  <c r="U9" i="1" s="1"/>
  <c r="K10" i="1"/>
  <c r="U10" i="1" s="1"/>
  <c r="K7" i="1"/>
  <c r="U7" i="1" s="1"/>
  <c r="V11" i="1" l="1"/>
  <c r="V15" i="1"/>
  <c r="V12" i="1"/>
  <c r="V10" i="1"/>
  <c r="V9" i="1"/>
  <c r="K16" i="1"/>
  <c r="U16" i="1" s="1"/>
  <c r="K8" i="1"/>
  <c r="U8" i="1" s="1"/>
  <c r="J17" i="1"/>
  <c r="K17" i="1" s="1"/>
  <c r="V7" i="1"/>
  <c r="V16" i="1" l="1"/>
  <c r="V8" i="1"/>
  <c r="U17" i="1" l="1"/>
  <c r="V17" i="1"/>
  <c r="X14" i="1"/>
  <c r="X13" i="1"/>
  <c r="W8" i="1"/>
  <c r="X7" i="1"/>
  <c r="W14" i="1"/>
  <c r="W13" i="1"/>
  <c r="X12" i="1"/>
  <c r="X8" i="1"/>
  <c r="X16" i="1"/>
  <c r="X10" i="1"/>
  <c r="W11" i="1"/>
  <c r="W12" i="1"/>
  <c r="X15" i="1"/>
  <c r="X9" i="1"/>
  <c r="W16" i="1"/>
  <c r="W10" i="1"/>
  <c r="W7" i="1"/>
  <c r="X11" i="1"/>
  <c r="W15" i="1"/>
  <c r="W9" i="1"/>
</calcChain>
</file>

<file path=xl/sharedStrings.xml><?xml version="1.0" encoding="utf-8"?>
<sst xmlns="http://schemas.openxmlformats.org/spreadsheetml/2006/main" count="100" uniqueCount="51">
  <si>
    <t>I ZŠ</t>
  </si>
  <si>
    <t>III ZŠ</t>
  </si>
  <si>
    <t>IV ZŠ</t>
  </si>
  <si>
    <t>V ZŠ</t>
  </si>
  <si>
    <t>VI ZŠ</t>
  </si>
  <si>
    <t>VII ZŠ</t>
  </si>
  <si>
    <t>ZŠ Pov. Teplá</t>
  </si>
  <si>
    <t>ZŠ Pov. Podhradie</t>
  </si>
  <si>
    <t>ZŠ Sv. Augustína</t>
  </si>
  <si>
    <t>M</t>
  </si>
  <si>
    <t>body za účasť</t>
  </si>
  <si>
    <t>škola</t>
  </si>
  <si>
    <t>počet bodov za 100% účasť žiakov</t>
  </si>
  <si>
    <t>body za umiestnenie</t>
  </si>
  <si>
    <t>poradie</t>
  </si>
  <si>
    <t>F</t>
  </si>
  <si>
    <t>hodnotenie umiestnenia</t>
  </si>
  <si>
    <t>hodnotenie ucasti</t>
  </si>
  <si>
    <t>body
za účasť</t>
  </si>
  <si>
    <t>muži a ženy</t>
  </si>
  <si>
    <t>beh
1. a 2.
ročník</t>
  </si>
  <si>
    <t>%
účasť
žiakov</t>
  </si>
  <si>
    <t>účasť
žiakov</t>
  </si>
  <si>
    <t>celkový
počet
bodov</t>
  </si>
  <si>
    <t>body
za
umiestnenie</t>
  </si>
  <si>
    <t>počet
žiakov</t>
  </si>
  <si>
    <t>ak sa daná škola v danom preteku umiestnila na danom mieste, v bunke je číslo 1, inak nič alebo 0
spodný riadok musí mať v každom stĺpci 1 a v stĺpci 'X spolu' musí byť 12 - toto znamená, že boli zadané všetky výsledky a že nie sú zadané duplicitné miesta</t>
  </si>
  <si>
    <t>odrážadlá
deti od 2 do 3 rokov</t>
  </si>
  <si>
    <t>rozdiel
od
prvého</t>
  </si>
  <si>
    <t>penalizácia</t>
  </si>
  <si>
    <t>bonusové body za
pomoc pri organizácii akcie a dobrovoľníkov</t>
  </si>
  <si>
    <t xml:space="preserve"> </t>
  </si>
  <si>
    <t>ZŠ DSA</t>
  </si>
  <si>
    <t>500m</t>
  </si>
  <si>
    <t>3km</t>
  </si>
  <si>
    <t>FUN</t>
  </si>
  <si>
    <t>beh
3. - 9.
ročník</t>
  </si>
  <si>
    <t>Odrážadlá</t>
  </si>
  <si>
    <t>5km</t>
  </si>
  <si>
    <t>500m - 1. a 2. ročník</t>
  </si>
  <si>
    <t>3km - 3. - 9. ročník</t>
  </si>
  <si>
    <t>5km - muži a ženy</t>
  </si>
  <si>
    <t>500m
spolu</t>
  </si>
  <si>
    <t>3km
spolu</t>
  </si>
  <si>
    <t>5km
spolu</t>
  </si>
  <si>
    <t>bonusové body za včasnú registráciu do 4. júna</t>
  </si>
  <si>
    <t>Beh nádeje - 5. ročník - 9. jún 2018</t>
  </si>
  <si>
    <t>počet bodov za účasť 1 dieťaťa v kategórii Odrážadlá</t>
  </si>
  <si>
    <t>počet bodov za účasť 1 dospelého v kategórii 5km</t>
  </si>
  <si>
    <t>počet bodov za účasť 1 osoby v kategórii FUN</t>
  </si>
  <si>
    <t>chôdza pre všetkých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</si>
</sst>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0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0" fontId="2" fillId="0" borderId="4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0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0" fontId="2" fillId="0" borderId="4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40"/>
  <sheetViews>
    <sheetView workbookViewId="0"/>
  </sheetViews>
  <sheetFormatPr defaultRowHeight="15" x14ac:dyDescent="0.25"/>
  <cols>
    <col min="1" max="1" width="9.140625" style="4"/>
    <col min="2" max="2" width="17.85546875" style="4" customWidth="1"/>
    <col min="3" max="3" width="53.140625" style="4" customWidth="1"/>
    <col min="4" max="4" width="14.28515625" style="4" customWidth="1"/>
    <col min="5" max="16384" width="9.140625" style="4"/>
  </cols>
  <sheetData>
    <row r="2" spans="2:4" x14ac:dyDescent="0.25">
      <c r="B2" s="72" t="s">
        <v>17</v>
      </c>
      <c r="C2" s="72"/>
      <c r="D2" s="72"/>
    </row>
    <row r="3" spans="2:4" x14ac:dyDescent="0.25">
      <c r="C3" s="4" t="s">
        <v>12</v>
      </c>
      <c r="D3" s="4">
        <v>1000</v>
      </c>
    </row>
    <row r="4" spans="2:4" s="70" customFormat="1" x14ac:dyDescent="0.25">
      <c r="C4" s="70" t="s">
        <v>47</v>
      </c>
      <c r="D4" s="70">
        <v>1</v>
      </c>
    </row>
    <row r="5" spans="2:4" x14ac:dyDescent="0.25">
      <c r="C5" s="4" t="s">
        <v>48</v>
      </c>
      <c r="D5" s="4">
        <v>1</v>
      </c>
    </row>
    <row r="6" spans="2:4" x14ac:dyDescent="0.25">
      <c r="C6" s="4" t="s">
        <v>49</v>
      </c>
      <c r="D6" s="4">
        <v>1</v>
      </c>
    </row>
    <row r="8" spans="2:4" x14ac:dyDescent="0.25">
      <c r="B8" s="72" t="s">
        <v>16</v>
      </c>
      <c r="C8" s="72"/>
      <c r="D8" s="72"/>
    </row>
    <row r="9" spans="2:4" x14ac:dyDescent="0.25">
      <c r="B9" s="72" t="s">
        <v>33</v>
      </c>
      <c r="C9" s="4">
        <v>1</v>
      </c>
      <c r="D9" s="4">
        <v>10</v>
      </c>
    </row>
    <row r="10" spans="2:4" x14ac:dyDescent="0.25">
      <c r="B10" s="72"/>
      <c r="C10" s="4">
        <v>2</v>
      </c>
      <c r="D10" s="4">
        <v>9</v>
      </c>
    </row>
    <row r="11" spans="2:4" x14ac:dyDescent="0.25">
      <c r="B11" s="72"/>
      <c r="C11" s="4">
        <v>3</v>
      </c>
      <c r="D11" s="4">
        <v>8</v>
      </c>
    </row>
    <row r="12" spans="2:4" x14ac:dyDescent="0.25">
      <c r="B12" s="72"/>
      <c r="C12" s="4">
        <v>4</v>
      </c>
      <c r="D12" s="4">
        <v>7</v>
      </c>
    </row>
    <row r="13" spans="2:4" x14ac:dyDescent="0.25">
      <c r="B13" s="72"/>
      <c r="C13" s="4">
        <v>5</v>
      </c>
      <c r="D13" s="4">
        <v>6</v>
      </c>
    </row>
    <row r="14" spans="2:4" x14ac:dyDescent="0.25">
      <c r="B14" s="72"/>
      <c r="C14" s="4">
        <v>6</v>
      </c>
      <c r="D14" s="4">
        <v>5</v>
      </c>
    </row>
    <row r="15" spans="2:4" x14ac:dyDescent="0.25">
      <c r="B15" s="72" t="s">
        <v>34</v>
      </c>
      <c r="C15" s="4">
        <v>1</v>
      </c>
      <c r="D15" s="4">
        <v>10</v>
      </c>
    </row>
    <row r="16" spans="2:4" x14ac:dyDescent="0.25">
      <c r="B16" s="72"/>
      <c r="C16" s="4">
        <v>2</v>
      </c>
      <c r="D16" s="4">
        <v>9</v>
      </c>
    </row>
    <row r="17" spans="2:4" x14ac:dyDescent="0.25">
      <c r="B17" s="72"/>
      <c r="C17" s="4">
        <v>3</v>
      </c>
      <c r="D17" s="4">
        <v>8</v>
      </c>
    </row>
    <row r="18" spans="2:4" x14ac:dyDescent="0.25">
      <c r="B18" s="72"/>
      <c r="C18" s="4">
        <v>4</v>
      </c>
      <c r="D18" s="4">
        <v>7</v>
      </c>
    </row>
    <row r="19" spans="2:4" x14ac:dyDescent="0.25">
      <c r="B19" s="72"/>
      <c r="C19" s="4">
        <v>5</v>
      </c>
      <c r="D19" s="4">
        <v>6</v>
      </c>
    </row>
    <row r="20" spans="2:4" x14ac:dyDescent="0.25">
      <c r="B20" s="72"/>
      <c r="C20" s="4">
        <v>6</v>
      </c>
      <c r="D20" s="4">
        <v>5</v>
      </c>
    </row>
    <row r="21" spans="2:4" x14ac:dyDescent="0.25">
      <c r="B21" s="72" t="s">
        <v>38</v>
      </c>
      <c r="C21" s="4">
        <v>1</v>
      </c>
      <c r="D21" s="4">
        <v>10</v>
      </c>
    </row>
    <row r="22" spans="2:4" x14ac:dyDescent="0.25">
      <c r="B22" s="72"/>
      <c r="C22" s="4">
        <v>2</v>
      </c>
      <c r="D22" s="4">
        <v>9</v>
      </c>
    </row>
    <row r="23" spans="2:4" x14ac:dyDescent="0.25">
      <c r="B23" s="72"/>
      <c r="C23" s="4">
        <v>3</v>
      </c>
      <c r="D23" s="4">
        <v>8</v>
      </c>
    </row>
    <row r="24" spans="2:4" x14ac:dyDescent="0.25">
      <c r="B24" s="72"/>
      <c r="C24" s="4">
        <v>4</v>
      </c>
      <c r="D24" s="4">
        <v>7</v>
      </c>
    </row>
    <row r="25" spans="2:4" x14ac:dyDescent="0.25">
      <c r="B25" s="72"/>
      <c r="C25" s="4">
        <v>5</v>
      </c>
      <c r="D25" s="4">
        <v>6</v>
      </c>
    </row>
    <row r="26" spans="2:4" x14ac:dyDescent="0.25">
      <c r="B26" s="72"/>
      <c r="C26" s="4">
        <v>6</v>
      </c>
      <c r="D26" s="4">
        <v>5</v>
      </c>
    </row>
    <row r="27" spans="2:4" x14ac:dyDescent="0.25">
      <c r="B27" s="5"/>
    </row>
    <row r="28" spans="2:4" x14ac:dyDescent="0.25">
      <c r="B28" s="5"/>
    </row>
    <row r="29" spans="2:4" x14ac:dyDescent="0.25">
      <c r="B29" s="5"/>
    </row>
    <row r="30" spans="2:4" x14ac:dyDescent="0.25">
      <c r="B30" s="5"/>
    </row>
    <row r="31" spans="2:4" x14ac:dyDescent="0.25">
      <c r="B31" s="5"/>
    </row>
    <row r="32" spans="2:4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</sheetData>
  <mergeCells count="5">
    <mergeCell ref="B8:D8"/>
    <mergeCell ref="B2:D2"/>
    <mergeCell ref="B9:B14"/>
    <mergeCell ref="B15:B20"/>
    <mergeCell ref="B21:B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20"/>
  <sheetViews>
    <sheetView tabSelected="1" zoomScaleNormal="100" zoomScalePageLayoutView="40" workbookViewId="0">
      <selection activeCell="B2" sqref="B2:C2"/>
    </sheetView>
  </sheetViews>
  <sheetFormatPr defaultRowHeight="15" x14ac:dyDescent="0.25"/>
  <cols>
    <col min="1" max="1" width="2.28515625" style="1" customWidth="1"/>
    <col min="2" max="2" width="19.7109375" style="2" customWidth="1"/>
    <col min="3" max="3" width="10.7109375" style="1" customWidth="1"/>
    <col min="4" max="9" width="6.7109375" style="1" customWidth="1"/>
    <col min="10" max="11" width="10.7109375" style="1" customWidth="1"/>
    <col min="12" max="17" width="6.7109375" style="1" customWidth="1"/>
    <col min="18" max="25" width="17.7109375" style="1" customWidth="1"/>
    <col min="26" max="37" width="3.28515625" style="1" customWidth="1"/>
    <col min="38" max="38" width="7.7109375" style="1" customWidth="1"/>
    <col min="39" max="50" width="3.28515625" style="1" customWidth="1"/>
    <col min="51" max="51" width="7.7109375" style="1" customWidth="1"/>
    <col min="52" max="63" width="3.28515625" style="1" customWidth="1"/>
    <col min="64" max="64" width="7.7109375" style="1" customWidth="1"/>
    <col min="65" max="65" width="2.28515625" style="1" customWidth="1"/>
    <col min="66" max="16384" width="9.140625" style="1"/>
  </cols>
  <sheetData>
    <row r="1" spans="1:64" ht="15" customHeight="1" thickBot="1" x14ac:dyDescent="0.3"/>
    <row r="2" spans="1:64" s="2" customFormat="1" ht="47.1" customHeight="1" thickTop="1" thickBot="1" x14ac:dyDescent="0.3">
      <c r="A2" s="69"/>
      <c r="B2" s="114" t="s">
        <v>31</v>
      </c>
      <c r="C2" s="114"/>
      <c r="D2" s="93" t="s">
        <v>10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121"/>
      <c r="V2" s="93" t="s">
        <v>46</v>
      </c>
      <c r="W2" s="94"/>
      <c r="X2" s="94"/>
      <c r="Y2" s="93" t="s">
        <v>13</v>
      </c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121"/>
    </row>
    <row r="3" spans="1:64" s="2" customFormat="1" ht="30.95" customHeight="1" thickTop="1" thickBot="1" x14ac:dyDescent="0.3">
      <c r="A3" s="69"/>
      <c r="B3" s="122" t="s">
        <v>11</v>
      </c>
      <c r="C3" s="115" t="s">
        <v>25</v>
      </c>
      <c r="D3" s="98" t="s">
        <v>33</v>
      </c>
      <c r="E3" s="99"/>
      <c r="F3" s="99" t="s">
        <v>34</v>
      </c>
      <c r="G3" s="99"/>
      <c r="H3" s="99" t="s">
        <v>35</v>
      </c>
      <c r="I3" s="99"/>
      <c r="J3" s="90" t="s">
        <v>22</v>
      </c>
      <c r="K3" s="90" t="s">
        <v>21</v>
      </c>
      <c r="L3" s="106" t="s">
        <v>37</v>
      </c>
      <c r="M3" s="99"/>
      <c r="N3" s="101" t="s">
        <v>38</v>
      </c>
      <c r="O3" s="99"/>
      <c r="P3" s="99" t="s">
        <v>35</v>
      </c>
      <c r="Q3" s="102"/>
      <c r="R3" s="77" t="s">
        <v>45</v>
      </c>
      <c r="S3" s="103" t="s">
        <v>30</v>
      </c>
      <c r="T3" s="126" t="s">
        <v>29</v>
      </c>
      <c r="U3" s="118" t="s">
        <v>18</v>
      </c>
      <c r="V3" s="132" t="s">
        <v>23</v>
      </c>
      <c r="W3" s="135" t="s">
        <v>28</v>
      </c>
      <c r="X3" s="138" t="s">
        <v>14</v>
      </c>
      <c r="Y3" s="129" t="s">
        <v>24</v>
      </c>
      <c r="Z3" s="113" t="s">
        <v>26</v>
      </c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44"/>
    </row>
    <row r="4" spans="1:64" s="2" customFormat="1" ht="30.95" customHeight="1" thickBot="1" x14ac:dyDescent="0.3">
      <c r="A4" s="69"/>
      <c r="B4" s="123"/>
      <c r="C4" s="116"/>
      <c r="D4" s="95" t="s">
        <v>20</v>
      </c>
      <c r="E4" s="96"/>
      <c r="F4" s="96" t="s">
        <v>36</v>
      </c>
      <c r="G4" s="96"/>
      <c r="H4" s="96" t="s">
        <v>50</v>
      </c>
      <c r="I4" s="97"/>
      <c r="J4" s="125"/>
      <c r="K4" s="125"/>
      <c r="L4" s="80" t="s">
        <v>27</v>
      </c>
      <c r="M4" s="81"/>
      <c r="N4" s="100" t="s">
        <v>19</v>
      </c>
      <c r="O4" s="96"/>
      <c r="P4" s="96" t="s">
        <v>50</v>
      </c>
      <c r="Q4" s="97"/>
      <c r="R4" s="78"/>
      <c r="S4" s="104"/>
      <c r="T4" s="127"/>
      <c r="U4" s="119"/>
      <c r="V4" s="133"/>
      <c r="W4" s="136"/>
      <c r="X4" s="139"/>
      <c r="Y4" s="130"/>
      <c r="Z4" s="141" t="s">
        <v>39</v>
      </c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3"/>
      <c r="AL4" s="68"/>
      <c r="AM4" s="90" t="s">
        <v>40</v>
      </c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 t="s">
        <v>41</v>
      </c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1"/>
    </row>
    <row r="5" spans="1:64" s="3" customFormat="1" ht="30.95" customHeight="1" x14ac:dyDescent="0.25">
      <c r="A5" s="69"/>
      <c r="B5" s="123"/>
      <c r="C5" s="116"/>
      <c r="D5" s="95"/>
      <c r="E5" s="96"/>
      <c r="F5" s="96"/>
      <c r="G5" s="96"/>
      <c r="H5" s="96"/>
      <c r="I5" s="97"/>
      <c r="J5" s="125"/>
      <c r="K5" s="125"/>
      <c r="L5" s="82"/>
      <c r="M5" s="83"/>
      <c r="N5" s="100"/>
      <c r="O5" s="96"/>
      <c r="P5" s="96"/>
      <c r="Q5" s="97"/>
      <c r="R5" s="78"/>
      <c r="S5" s="104"/>
      <c r="T5" s="127"/>
      <c r="U5" s="119"/>
      <c r="V5" s="133"/>
      <c r="W5" s="136"/>
      <c r="X5" s="139"/>
      <c r="Y5" s="130"/>
      <c r="Z5" s="108">
        <v>1</v>
      </c>
      <c r="AA5" s="107"/>
      <c r="AB5" s="107">
        <v>2</v>
      </c>
      <c r="AC5" s="107"/>
      <c r="AD5" s="107">
        <v>3</v>
      </c>
      <c r="AE5" s="107"/>
      <c r="AF5" s="107">
        <v>4</v>
      </c>
      <c r="AG5" s="107"/>
      <c r="AH5" s="107">
        <v>5</v>
      </c>
      <c r="AI5" s="107"/>
      <c r="AJ5" s="107">
        <v>6</v>
      </c>
      <c r="AK5" s="107"/>
      <c r="AL5" s="90" t="s">
        <v>42</v>
      </c>
      <c r="AM5" s="108">
        <v>1</v>
      </c>
      <c r="AN5" s="107"/>
      <c r="AO5" s="107">
        <v>2</v>
      </c>
      <c r="AP5" s="107"/>
      <c r="AQ5" s="107">
        <v>3</v>
      </c>
      <c r="AR5" s="107"/>
      <c r="AS5" s="107">
        <v>4</v>
      </c>
      <c r="AT5" s="107"/>
      <c r="AU5" s="107">
        <v>5</v>
      </c>
      <c r="AV5" s="107"/>
      <c r="AW5" s="107">
        <v>6</v>
      </c>
      <c r="AX5" s="107"/>
      <c r="AY5" s="90" t="s">
        <v>43</v>
      </c>
      <c r="AZ5" s="112">
        <v>1</v>
      </c>
      <c r="BA5" s="110"/>
      <c r="BB5" s="109">
        <v>2</v>
      </c>
      <c r="BC5" s="110"/>
      <c r="BD5" s="109">
        <v>3</v>
      </c>
      <c r="BE5" s="110"/>
      <c r="BF5" s="109">
        <v>4</v>
      </c>
      <c r="BG5" s="110"/>
      <c r="BH5" s="109">
        <v>5</v>
      </c>
      <c r="BI5" s="110"/>
      <c r="BJ5" s="109">
        <v>6</v>
      </c>
      <c r="BK5" s="111"/>
      <c r="BL5" s="91" t="s">
        <v>44</v>
      </c>
    </row>
    <row r="6" spans="1:64" s="2" customFormat="1" ht="30.95" customHeight="1" thickBot="1" x14ac:dyDescent="0.3">
      <c r="A6" s="69"/>
      <c r="B6" s="124"/>
      <c r="C6" s="117"/>
      <c r="D6" s="54" t="s">
        <v>9</v>
      </c>
      <c r="E6" s="55" t="s">
        <v>15</v>
      </c>
      <c r="F6" s="55" t="s">
        <v>9</v>
      </c>
      <c r="G6" s="55" t="s">
        <v>15</v>
      </c>
      <c r="H6" s="55" t="s">
        <v>9</v>
      </c>
      <c r="I6" s="55" t="s">
        <v>15</v>
      </c>
      <c r="J6" s="92"/>
      <c r="K6" s="92"/>
      <c r="L6" s="84"/>
      <c r="M6" s="85"/>
      <c r="N6" s="71" t="s">
        <v>9</v>
      </c>
      <c r="O6" s="55" t="s">
        <v>15</v>
      </c>
      <c r="P6" s="55" t="s">
        <v>9</v>
      </c>
      <c r="Q6" s="56" t="s">
        <v>15</v>
      </c>
      <c r="R6" s="79"/>
      <c r="S6" s="105"/>
      <c r="T6" s="128"/>
      <c r="U6" s="120"/>
      <c r="V6" s="134"/>
      <c r="W6" s="137"/>
      <c r="X6" s="140"/>
      <c r="Y6" s="131"/>
      <c r="Z6" s="57" t="s">
        <v>9</v>
      </c>
      <c r="AA6" s="55" t="s">
        <v>15</v>
      </c>
      <c r="AB6" s="55" t="s">
        <v>9</v>
      </c>
      <c r="AC6" s="55" t="s">
        <v>15</v>
      </c>
      <c r="AD6" s="55" t="s">
        <v>9</v>
      </c>
      <c r="AE6" s="55" t="s">
        <v>15</v>
      </c>
      <c r="AF6" s="55" t="s">
        <v>9</v>
      </c>
      <c r="AG6" s="55" t="s">
        <v>15</v>
      </c>
      <c r="AH6" s="55" t="s">
        <v>9</v>
      </c>
      <c r="AI6" s="55" t="s">
        <v>15</v>
      </c>
      <c r="AJ6" s="55" t="s">
        <v>9</v>
      </c>
      <c r="AK6" s="55" t="s">
        <v>15</v>
      </c>
      <c r="AL6" s="92"/>
      <c r="AM6" s="57" t="s">
        <v>9</v>
      </c>
      <c r="AN6" s="55" t="s">
        <v>15</v>
      </c>
      <c r="AO6" s="55" t="s">
        <v>9</v>
      </c>
      <c r="AP6" s="55" t="s">
        <v>15</v>
      </c>
      <c r="AQ6" s="55" t="s">
        <v>9</v>
      </c>
      <c r="AR6" s="55" t="s">
        <v>15</v>
      </c>
      <c r="AS6" s="55" t="s">
        <v>9</v>
      </c>
      <c r="AT6" s="55" t="s">
        <v>15</v>
      </c>
      <c r="AU6" s="55" t="s">
        <v>9</v>
      </c>
      <c r="AV6" s="55" t="s">
        <v>15</v>
      </c>
      <c r="AW6" s="55" t="s">
        <v>9</v>
      </c>
      <c r="AX6" s="55" t="s">
        <v>15</v>
      </c>
      <c r="AY6" s="92"/>
      <c r="AZ6" s="57" t="s">
        <v>9</v>
      </c>
      <c r="BA6" s="55" t="s">
        <v>15</v>
      </c>
      <c r="BB6" s="55" t="s">
        <v>9</v>
      </c>
      <c r="BC6" s="55" t="s">
        <v>15</v>
      </c>
      <c r="BD6" s="55" t="s">
        <v>9</v>
      </c>
      <c r="BE6" s="55" t="s">
        <v>15</v>
      </c>
      <c r="BF6" s="55" t="s">
        <v>9</v>
      </c>
      <c r="BG6" s="55" t="s">
        <v>15</v>
      </c>
      <c r="BH6" s="55" t="s">
        <v>9</v>
      </c>
      <c r="BI6" s="55" t="s">
        <v>15</v>
      </c>
      <c r="BJ6" s="55" t="s">
        <v>9</v>
      </c>
      <c r="BK6" s="55" t="s">
        <v>15</v>
      </c>
      <c r="BL6" s="145"/>
    </row>
    <row r="7" spans="1:64" ht="30.95" customHeight="1" x14ac:dyDescent="0.25">
      <c r="B7" s="12" t="s">
        <v>0</v>
      </c>
      <c r="C7" s="13">
        <v>437</v>
      </c>
      <c r="D7" s="6">
        <v>8</v>
      </c>
      <c r="E7" s="7">
        <v>19</v>
      </c>
      <c r="F7" s="7">
        <v>32</v>
      </c>
      <c r="G7" s="7">
        <v>40</v>
      </c>
      <c r="H7" s="7"/>
      <c r="I7" s="7"/>
      <c r="J7" s="29">
        <f t="shared" ref="J7:J16" si="0">SUM(D7:I7)</f>
        <v>99</v>
      </c>
      <c r="K7" s="30">
        <f t="shared" ref="K7:K17" si="1">J7/C7</f>
        <v>0.22654462242562928</v>
      </c>
      <c r="L7" s="88">
        <v>1</v>
      </c>
      <c r="M7" s="89"/>
      <c r="N7" s="7">
        <v>18</v>
      </c>
      <c r="O7" s="7">
        <v>10</v>
      </c>
      <c r="P7" s="7">
        <v>18</v>
      </c>
      <c r="Q7" s="8">
        <v>29</v>
      </c>
      <c r="R7" s="41">
        <v>10</v>
      </c>
      <c r="S7" s="7"/>
      <c r="T7" s="8"/>
      <c r="U7" s="35">
        <f>K7*Nastavenie!$D$3+SUM(L7:M7)*Nastavenie!$D$4+SUM(N7:O7)*Nastavenie!$D$5+SUM(P7:Q7)*Nastavenie!$D$6+R7+S7-T7</f>
        <v>312.54462242562931</v>
      </c>
      <c r="V7" s="46">
        <f t="shared" ref="V7:V16" si="2">U7+Y7</f>
        <v>364.54462242562931</v>
      </c>
      <c r="W7" s="47">
        <f>MAX($V$7:$V$16)-$V7</f>
        <v>261.5107521672046</v>
      </c>
      <c r="X7" s="13">
        <f>_xlfn.RANK.EQ($V7,$V$7:$V$16)</f>
        <v>5</v>
      </c>
      <c r="Y7" s="38">
        <f>AL7+AY7+BL7</f>
        <v>52</v>
      </c>
      <c r="Z7" s="58"/>
      <c r="AA7" s="59"/>
      <c r="AB7" s="59"/>
      <c r="AC7" s="59">
        <v>1</v>
      </c>
      <c r="AD7" s="59"/>
      <c r="AE7" s="59"/>
      <c r="AF7" s="59"/>
      <c r="AG7" s="59">
        <v>1</v>
      </c>
      <c r="AH7" s="59"/>
      <c r="AI7" s="59">
        <v>1</v>
      </c>
      <c r="AJ7" s="59"/>
      <c r="AK7" s="59"/>
      <c r="AL7" s="64">
        <f>SUM(SUM(Z7:AA7)*Nastavenie!$D$9,SUM(AB7:AC7)*Nastavenie!$D$10,SUM(AD7:AE7)*Nastavenie!$D$11,SUM(AF7:AG7)*Nastavenie!$D$12,SUM(AH7:AI7)*Nastavenie!$D$13,SUM(AJ7:AK7)*Nastavenie!$D$14,)</f>
        <v>22</v>
      </c>
      <c r="AM7" s="58"/>
      <c r="AN7" s="59"/>
      <c r="AO7" s="59"/>
      <c r="AP7" s="59"/>
      <c r="AQ7" s="59"/>
      <c r="AR7" s="59"/>
      <c r="AS7" s="59"/>
      <c r="AT7" s="59"/>
      <c r="AU7" s="59"/>
      <c r="AV7" s="59">
        <v>1</v>
      </c>
      <c r="AW7" s="59"/>
      <c r="AX7" s="59"/>
      <c r="AY7" s="64">
        <f>SUM(SUM(AM7:AN7)*Nastavenie!$D$15,SUM(AO7:AP7)*Nastavenie!$D$16,SUM(AQ7:AR7)*Nastavenie!$D$17,SUM(AS7:AT7)*Nastavenie!$D$18,SUM(AU7:AV7)*Nastavenie!$D$19,SUM(AW7:AX7)*Nastavenie!$D$20)</f>
        <v>6</v>
      </c>
      <c r="AZ7" s="58"/>
      <c r="BA7" s="59"/>
      <c r="BB7" s="59"/>
      <c r="BC7" s="59">
        <v>1</v>
      </c>
      <c r="BD7" s="59"/>
      <c r="BE7" s="59">
        <v>1</v>
      </c>
      <c r="BF7" s="59">
        <v>1</v>
      </c>
      <c r="BG7" s="59"/>
      <c r="BH7" s="59"/>
      <c r="BI7" s="59"/>
      <c r="BJ7" s="59"/>
      <c r="BK7" s="59"/>
      <c r="BL7" s="146">
        <f>SUM(SUM(AZ7:BA7)*Nastavenie!$D$21,SUM(BB7:BC7)*Nastavenie!$D$22,SUM(BD7:BE7)*Nastavenie!$D$23,SUM(BF7:BG7)*Nastavenie!$D$24,SUM(BH7:BI7)*Nastavenie!$D$25,SUM(BJ7:BK7)*Nastavenie!$D$26)</f>
        <v>24</v>
      </c>
    </row>
    <row r="8" spans="1:64" ht="30.95" customHeight="1" x14ac:dyDescent="0.25">
      <c r="B8" s="14" t="s">
        <v>1</v>
      </c>
      <c r="C8" s="15">
        <v>536</v>
      </c>
      <c r="D8" s="9">
        <v>5</v>
      </c>
      <c r="E8" s="10">
        <v>6</v>
      </c>
      <c r="F8" s="10">
        <v>20</v>
      </c>
      <c r="G8" s="10">
        <v>14</v>
      </c>
      <c r="H8" s="10">
        <v>8</v>
      </c>
      <c r="I8" s="10">
        <v>8</v>
      </c>
      <c r="J8" s="31">
        <f t="shared" si="0"/>
        <v>61</v>
      </c>
      <c r="K8" s="32">
        <f t="shared" si="1"/>
        <v>0.11380597014925373</v>
      </c>
      <c r="L8" s="86">
        <v>1</v>
      </c>
      <c r="M8" s="87"/>
      <c r="N8" s="10">
        <v>6</v>
      </c>
      <c r="O8" s="10">
        <v>7</v>
      </c>
      <c r="P8" s="10"/>
      <c r="Q8" s="11">
        <v>2</v>
      </c>
      <c r="R8" s="42">
        <v>10</v>
      </c>
      <c r="S8" s="10"/>
      <c r="T8" s="11"/>
      <c r="U8" s="36">
        <f>K8*Nastavenie!$D$3+SUM(L8:M8)*Nastavenie!$D$4+SUM(N8:O8)*Nastavenie!$D$5+SUM(P8:Q8)*Nastavenie!$D$6+R8+S8-T8</f>
        <v>139.80597014925371</v>
      </c>
      <c r="V8" s="48">
        <f t="shared" si="2"/>
        <v>172.80597014925371</v>
      </c>
      <c r="W8" s="49">
        <f t="shared" ref="W8:W16" si="3">MAX($V$7:$V$16)-$V8</f>
        <v>453.2494044435802</v>
      </c>
      <c r="X8" s="15">
        <f t="shared" ref="X8:X16" si="4">_xlfn.RANK.EQ($V8,$V$7:$V$16)</f>
        <v>8</v>
      </c>
      <c r="Y8" s="39">
        <f t="shared" ref="Y8:Y16" si="5">AL8+AY8+BL8</f>
        <v>33</v>
      </c>
      <c r="Z8" s="60"/>
      <c r="AA8" s="61"/>
      <c r="AB8" s="61">
        <v>1</v>
      </c>
      <c r="AC8" s="61"/>
      <c r="AD8" s="61"/>
      <c r="AE8" s="61"/>
      <c r="AF8" s="61"/>
      <c r="AG8" s="61"/>
      <c r="AH8" s="61"/>
      <c r="AI8" s="61"/>
      <c r="AJ8" s="61"/>
      <c r="AK8" s="61"/>
      <c r="AL8" s="65">
        <f>SUM(SUM(Z8:AA8)*Nastavenie!$D$9,SUM(AB8:AC8)*Nastavenie!$D$10,SUM(AD8:AE8)*Nastavenie!$D$11,SUM(AF8:AG8)*Nastavenie!$D$12,SUM(AH8:AI8)*Nastavenie!$D$13,SUM(AJ8:AK8)*Nastavenie!$D$14,)</f>
        <v>9</v>
      </c>
      <c r="AM8" s="60"/>
      <c r="AN8" s="61"/>
      <c r="AO8" s="61"/>
      <c r="AP8" s="61"/>
      <c r="AQ8" s="61"/>
      <c r="AR8" s="61"/>
      <c r="AS8" s="61">
        <v>1</v>
      </c>
      <c r="AT8" s="61">
        <v>1</v>
      </c>
      <c r="AU8" s="61"/>
      <c r="AV8" s="61"/>
      <c r="AW8" s="61">
        <v>1</v>
      </c>
      <c r="AX8" s="61">
        <v>1</v>
      </c>
      <c r="AY8" s="65">
        <f>SUM(SUM(AM8:AN8)*Nastavenie!$D$15,SUM(AO8:AP8)*Nastavenie!$D$16,SUM(AQ8:AR8)*Nastavenie!$D$17,SUM(AS8:AT8)*Nastavenie!$D$18,SUM(AU8:AV8)*Nastavenie!$D$19,SUM(AW8:AX8)*Nastavenie!$D$20)</f>
        <v>24</v>
      </c>
      <c r="AZ8" s="60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147">
        <f>SUM(SUM(AZ8:BA8)*Nastavenie!$D$21,SUM(BB8:BC8)*Nastavenie!$D$22,SUM(BD8:BE8)*Nastavenie!$D$23,SUM(BF8:BG8)*Nastavenie!$D$24,SUM(BH8:BI8)*Nastavenie!$D$25,SUM(BJ8:BK8)*Nastavenie!$D$26)</f>
        <v>0</v>
      </c>
    </row>
    <row r="9" spans="1:64" ht="30.95" customHeight="1" x14ac:dyDescent="0.25">
      <c r="B9" s="14" t="s">
        <v>2</v>
      </c>
      <c r="C9" s="15">
        <v>331</v>
      </c>
      <c r="D9" s="9">
        <v>9</v>
      </c>
      <c r="E9" s="10">
        <v>8</v>
      </c>
      <c r="F9" s="10">
        <v>43</v>
      </c>
      <c r="G9" s="10">
        <v>40</v>
      </c>
      <c r="H9" s="10">
        <v>9</v>
      </c>
      <c r="I9" s="10">
        <v>10</v>
      </c>
      <c r="J9" s="31">
        <f t="shared" si="0"/>
        <v>119</v>
      </c>
      <c r="K9" s="32">
        <f t="shared" si="1"/>
        <v>0.3595166163141994</v>
      </c>
      <c r="L9" s="86">
        <v>5</v>
      </c>
      <c r="M9" s="87"/>
      <c r="N9" s="10">
        <v>12</v>
      </c>
      <c r="O9" s="10">
        <v>10</v>
      </c>
      <c r="P9" s="10">
        <v>14</v>
      </c>
      <c r="Q9" s="11">
        <v>46</v>
      </c>
      <c r="R9" s="42">
        <v>10</v>
      </c>
      <c r="S9" s="10"/>
      <c r="T9" s="11"/>
      <c r="U9" s="36">
        <f>K9*Nastavenie!$D$3+SUM(L9:M9)*Nastavenie!$D$4+SUM(N9:O9)*Nastavenie!$D$5+SUM(P9:Q9)*Nastavenie!$D$6+R9+S9-T9</f>
        <v>456.51661631419938</v>
      </c>
      <c r="V9" s="48">
        <f t="shared" si="2"/>
        <v>510.51661631419938</v>
      </c>
      <c r="W9" s="49">
        <f t="shared" si="3"/>
        <v>115.53875827863453</v>
      </c>
      <c r="X9" s="15">
        <f t="shared" si="4"/>
        <v>2</v>
      </c>
      <c r="Y9" s="39">
        <f t="shared" si="5"/>
        <v>54</v>
      </c>
      <c r="Z9" s="60">
        <v>1</v>
      </c>
      <c r="AA9" s="61"/>
      <c r="AB9" s="61"/>
      <c r="AC9" s="61"/>
      <c r="AD9" s="61">
        <v>1</v>
      </c>
      <c r="AE9" s="61"/>
      <c r="AF9" s="61">
        <v>1</v>
      </c>
      <c r="AG9" s="61"/>
      <c r="AH9" s="61"/>
      <c r="AI9" s="61"/>
      <c r="AJ9" s="61"/>
      <c r="AK9" s="61"/>
      <c r="AL9" s="65">
        <f>SUM(SUM(Z9:AA9)*Nastavenie!$D$9,SUM(AB9:AC9)*Nastavenie!$D$10,SUM(AD9:AE9)*Nastavenie!$D$11,SUM(AF9:AG9)*Nastavenie!$D$12,SUM(AH9:AI9)*Nastavenie!$D$13,SUM(AJ9:AK9)*Nastavenie!$D$14,)</f>
        <v>25</v>
      </c>
      <c r="AM9" s="60"/>
      <c r="AN9" s="61"/>
      <c r="AO9" s="61"/>
      <c r="AP9" s="61">
        <v>1</v>
      </c>
      <c r="AQ9" s="61">
        <v>1</v>
      </c>
      <c r="AR9" s="61"/>
      <c r="AS9" s="61"/>
      <c r="AT9" s="61"/>
      <c r="AU9" s="61"/>
      <c r="AV9" s="61"/>
      <c r="AW9" s="61"/>
      <c r="AX9" s="61"/>
      <c r="AY9" s="65">
        <f>SUM(SUM(AM9:AN9)*Nastavenie!$D$15,SUM(AO9:AP9)*Nastavenie!$D$16,SUM(AQ9:AR9)*Nastavenie!$D$17,SUM(AS9:AT9)*Nastavenie!$D$18,SUM(AU9:AV9)*Nastavenie!$D$19,SUM(AW9:AX9)*Nastavenie!$D$20)</f>
        <v>17</v>
      </c>
      <c r="AZ9" s="60"/>
      <c r="BA9" s="61"/>
      <c r="BB9" s="61"/>
      <c r="BC9" s="61"/>
      <c r="BD9" s="61"/>
      <c r="BE9" s="61"/>
      <c r="BF9" s="61"/>
      <c r="BG9" s="61">
        <v>1</v>
      </c>
      <c r="BH9" s="61"/>
      <c r="BI9" s="61"/>
      <c r="BJ9" s="61">
        <v>1</v>
      </c>
      <c r="BK9" s="61"/>
      <c r="BL9" s="147">
        <f>SUM(SUM(AZ9:BA9)*Nastavenie!$D$21,SUM(BB9:BC9)*Nastavenie!$D$22,SUM(BD9:BE9)*Nastavenie!$D$23,SUM(BF9:BG9)*Nastavenie!$D$24,SUM(BH9:BI9)*Nastavenie!$D$25,SUM(BJ9:BK9)*Nastavenie!$D$26)</f>
        <v>12</v>
      </c>
    </row>
    <row r="10" spans="1:64" ht="30.95" customHeight="1" x14ac:dyDescent="0.25">
      <c r="B10" s="14" t="s">
        <v>3</v>
      </c>
      <c r="C10" s="15">
        <v>614</v>
      </c>
      <c r="D10" s="9">
        <v>35</v>
      </c>
      <c r="E10" s="10">
        <v>22</v>
      </c>
      <c r="F10" s="10">
        <v>109</v>
      </c>
      <c r="G10" s="10">
        <v>120</v>
      </c>
      <c r="H10" s="10">
        <v>1</v>
      </c>
      <c r="I10" s="10">
        <v>1</v>
      </c>
      <c r="J10" s="31">
        <f t="shared" si="0"/>
        <v>288</v>
      </c>
      <c r="K10" s="32">
        <f t="shared" si="1"/>
        <v>0.46905537459283386</v>
      </c>
      <c r="L10" s="86"/>
      <c r="M10" s="87"/>
      <c r="N10" s="10">
        <v>14</v>
      </c>
      <c r="O10" s="10">
        <v>12</v>
      </c>
      <c r="P10" s="10">
        <v>13</v>
      </c>
      <c r="Q10" s="11">
        <v>64</v>
      </c>
      <c r="R10" s="42">
        <v>10</v>
      </c>
      <c r="S10" s="10"/>
      <c r="T10" s="11"/>
      <c r="U10" s="36">
        <f>K10*Nastavenie!$D$3+SUM(L10:M10)*Nastavenie!$D$4+SUM(N10:O10)*Nastavenie!$D$5+SUM(P10:Q10)*Nastavenie!$D$6+R10+S10-T10</f>
        <v>582.05537459283391</v>
      </c>
      <c r="V10" s="48">
        <f t="shared" si="2"/>
        <v>626.05537459283391</v>
      </c>
      <c r="W10" s="49">
        <f t="shared" si="3"/>
        <v>0</v>
      </c>
      <c r="X10" s="15">
        <f t="shared" si="4"/>
        <v>1</v>
      </c>
      <c r="Y10" s="39">
        <f t="shared" si="5"/>
        <v>44</v>
      </c>
      <c r="Z10" s="60"/>
      <c r="AA10" s="61">
        <v>1</v>
      </c>
      <c r="AB10" s="61"/>
      <c r="AC10" s="61"/>
      <c r="AD10" s="61"/>
      <c r="AE10" s="61">
        <v>1</v>
      </c>
      <c r="AF10" s="61"/>
      <c r="AG10" s="61"/>
      <c r="AH10" s="61">
        <v>1</v>
      </c>
      <c r="AI10" s="61"/>
      <c r="AJ10" s="61"/>
      <c r="AK10" s="61"/>
      <c r="AL10" s="65">
        <f>SUM(SUM(Z10:AA10)*Nastavenie!$D$9,SUM(AB10:AC10)*Nastavenie!$D$10,SUM(AD10:AE10)*Nastavenie!$D$11,SUM(AF10:AG10)*Nastavenie!$D$12,SUM(AH10:AI10)*Nastavenie!$D$13,SUM(AJ10:AK10)*Nastavenie!$D$14,)</f>
        <v>24</v>
      </c>
      <c r="AM10" s="60"/>
      <c r="AN10" s="61"/>
      <c r="AO10" s="61"/>
      <c r="AP10" s="61"/>
      <c r="AQ10" s="61"/>
      <c r="AR10" s="61">
        <v>1</v>
      </c>
      <c r="AS10" s="61"/>
      <c r="AT10" s="61"/>
      <c r="AU10" s="61">
        <v>1</v>
      </c>
      <c r="AV10" s="61"/>
      <c r="AW10" s="61"/>
      <c r="AX10" s="61"/>
      <c r="AY10" s="65">
        <f>SUM(SUM(AM10:AN10)*Nastavenie!$D$15,SUM(AO10:AP10)*Nastavenie!$D$16,SUM(AQ10:AR10)*Nastavenie!$D$17,SUM(AS10:AT10)*Nastavenie!$D$18,SUM(AU10:AV10)*Nastavenie!$D$19,SUM(AW10:AX10)*Nastavenie!$D$20)</f>
        <v>14</v>
      </c>
      <c r="AZ10" s="60"/>
      <c r="BA10" s="61"/>
      <c r="BB10" s="61"/>
      <c r="BC10" s="61"/>
      <c r="BD10" s="61"/>
      <c r="BE10" s="61"/>
      <c r="BF10" s="61"/>
      <c r="BG10" s="61"/>
      <c r="BH10" s="61"/>
      <c r="BI10" s="61">
        <v>1</v>
      </c>
      <c r="BJ10" s="61"/>
      <c r="BK10" s="61"/>
      <c r="BL10" s="147">
        <f>SUM(SUM(AZ10:BA10)*Nastavenie!$D$21,SUM(BB10:BC10)*Nastavenie!$D$22,SUM(BD10:BE10)*Nastavenie!$D$23,SUM(BF10:BG10)*Nastavenie!$D$24,SUM(BH10:BI10)*Nastavenie!$D$25,SUM(BJ10:BK10)*Nastavenie!$D$26)</f>
        <v>6</v>
      </c>
    </row>
    <row r="11" spans="1:64" ht="30.95" customHeight="1" x14ac:dyDescent="0.25">
      <c r="B11" s="14" t="s">
        <v>4</v>
      </c>
      <c r="C11" s="15">
        <v>341</v>
      </c>
      <c r="D11" s="9">
        <v>8</v>
      </c>
      <c r="E11" s="10">
        <v>11</v>
      </c>
      <c r="F11" s="10">
        <v>66</v>
      </c>
      <c r="G11" s="10">
        <v>25</v>
      </c>
      <c r="H11" s="10"/>
      <c r="I11" s="10"/>
      <c r="J11" s="31">
        <f t="shared" si="0"/>
        <v>110</v>
      </c>
      <c r="K11" s="32">
        <f t="shared" si="1"/>
        <v>0.32258064516129031</v>
      </c>
      <c r="L11" s="86">
        <v>1</v>
      </c>
      <c r="M11" s="87"/>
      <c r="N11" s="10">
        <v>14</v>
      </c>
      <c r="O11" s="10">
        <v>4</v>
      </c>
      <c r="P11" s="10">
        <v>5</v>
      </c>
      <c r="Q11" s="11">
        <v>4</v>
      </c>
      <c r="R11" s="42">
        <v>10</v>
      </c>
      <c r="S11" s="10"/>
      <c r="T11" s="11"/>
      <c r="U11" s="36">
        <f>K11*Nastavenie!$D$3+SUM(L11:M11)*Nastavenie!$D$4+SUM(N11:O11)*Nastavenie!$D$5+SUM(P11:Q11)*Nastavenie!$D$6+R11+S11-T11</f>
        <v>360.58064516129031</v>
      </c>
      <c r="V11" s="48">
        <f t="shared" si="2"/>
        <v>389.58064516129031</v>
      </c>
      <c r="W11" s="49">
        <f t="shared" si="3"/>
        <v>236.47472943154361</v>
      </c>
      <c r="X11" s="15">
        <f t="shared" si="4"/>
        <v>3</v>
      </c>
      <c r="Y11" s="39">
        <f t="shared" si="5"/>
        <v>29</v>
      </c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5">
        <f>SUM(SUM(Z11:AA11)*Nastavenie!$D$9,SUM(AB11:AC11)*Nastavenie!$D$10,SUM(AD11:AE11)*Nastavenie!$D$11,SUM(AF11:AG11)*Nastavenie!$D$12,SUM(AH11:AI11)*Nastavenie!$D$13,SUM(AJ11:AK11)*Nastavenie!$D$14,)</f>
        <v>0</v>
      </c>
      <c r="AM11" s="60">
        <v>1</v>
      </c>
      <c r="AN11" s="61">
        <v>1</v>
      </c>
      <c r="AO11" s="61">
        <v>1</v>
      </c>
      <c r="AP11" s="61"/>
      <c r="AQ11" s="61"/>
      <c r="AR11" s="61"/>
      <c r="AS11" s="61"/>
      <c r="AT11" s="61"/>
      <c r="AU11" s="61"/>
      <c r="AV11" s="61"/>
      <c r="AW11" s="61"/>
      <c r="AX11" s="61"/>
      <c r="AY11" s="65">
        <f>SUM(SUM(AM11:AN11)*Nastavenie!$D$15,SUM(AO11:AP11)*Nastavenie!$D$16,SUM(AQ11:AR11)*Nastavenie!$D$17,SUM(AS11:AT11)*Nastavenie!$D$18,SUM(AU11:AV11)*Nastavenie!$D$19,SUM(AW11:AX11)*Nastavenie!$D$20)</f>
        <v>29</v>
      </c>
      <c r="AZ11" s="60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147">
        <f>SUM(SUM(AZ11:BA11)*Nastavenie!$D$21,SUM(BB11:BC11)*Nastavenie!$D$22,SUM(BD11:BE11)*Nastavenie!$D$23,SUM(BF11:BG11)*Nastavenie!$D$24,SUM(BH11:BI11)*Nastavenie!$D$25,SUM(BJ11:BK11)*Nastavenie!$D$26)</f>
        <v>0</v>
      </c>
    </row>
    <row r="12" spans="1:64" ht="30.95" customHeight="1" x14ac:dyDescent="0.25">
      <c r="B12" s="14" t="s">
        <v>5</v>
      </c>
      <c r="C12" s="15">
        <v>399</v>
      </c>
      <c r="D12" s="9">
        <v>8</v>
      </c>
      <c r="E12" s="10">
        <v>13</v>
      </c>
      <c r="F12" s="10">
        <v>24</v>
      </c>
      <c r="G12" s="10">
        <v>14</v>
      </c>
      <c r="H12" s="10">
        <v>10</v>
      </c>
      <c r="I12" s="10">
        <v>36</v>
      </c>
      <c r="J12" s="31">
        <f t="shared" si="0"/>
        <v>105</v>
      </c>
      <c r="K12" s="32">
        <f t="shared" si="1"/>
        <v>0.26315789473684209</v>
      </c>
      <c r="L12" s="86">
        <v>1</v>
      </c>
      <c r="M12" s="87"/>
      <c r="N12" s="10">
        <v>9</v>
      </c>
      <c r="O12" s="10">
        <v>2</v>
      </c>
      <c r="P12" s="10">
        <v>8</v>
      </c>
      <c r="Q12" s="11">
        <v>22</v>
      </c>
      <c r="R12" s="42">
        <v>10</v>
      </c>
      <c r="S12" s="10"/>
      <c r="T12" s="11"/>
      <c r="U12" s="36">
        <f>K12*Nastavenie!$D$3+SUM(L12:M12)*Nastavenie!$D$4+SUM(N12:O12)*Nastavenie!$D$5+SUM(P12:Q12)*Nastavenie!$D$6+R12+S12-T12</f>
        <v>315.15789473684208</v>
      </c>
      <c r="V12" s="48">
        <f t="shared" si="2"/>
        <v>324.15789473684208</v>
      </c>
      <c r="W12" s="49">
        <f t="shared" si="3"/>
        <v>301.89747985599183</v>
      </c>
      <c r="X12" s="15">
        <f t="shared" si="4"/>
        <v>7</v>
      </c>
      <c r="Y12" s="39">
        <f t="shared" si="5"/>
        <v>9</v>
      </c>
      <c r="Z12" s="60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5">
        <f>SUM(SUM(Z12:AA12)*Nastavenie!$D$9,SUM(AB12:AC12)*Nastavenie!$D$10,SUM(AD12:AE12)*Nastavenie!$D$11,SUM(AF12:AG12)*Nastavenie!$D$12,SUM(AH12:AI12)*Nastavenie!$D$13,SUM(AJ12:AK12)*Nastavenie!$D$14,)</f>
        <v>0</v>
      </c>
      <c r="AM12" s="60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5">
        <f>SUM(SUM(AM12:AN12)*Nastavenie!$D$15,SUM(AO12:AP12)*Nastavenie!$D$16,SUM(AQ12:AR12)*Nastavenie!$D$17,SUM(AS12:AT12)*Nastavenie!$D$18,SUM(AU12:AV12)*Nastavenie!$D$19,SUM(AW12:AX12)*Nastavenie!$D$20)</f>
        <v>0</v>
      </c>
      <c r="AZ12" s="60"/>
      <c r="BA12" s="61"/>
      <c r="BB12" s="61">
        <v>1</v>
      </c>
      <c r="BC12" s="61"/>
      <c r="BD12" s="61"/>
      <c r="BE12" s="61"/>
      <c r="BF12" s="61"/>
      <c r="BG12" s="61"/>
      <c r="BH12" s="61"/>
      <c r="BI12" s="61"/>
      <c r="BJ12" s="61"/>
      <c r="BK12" s="61"/>
      <c r="BL12" s="147">
        <f>SUM(SUM(AZ12:BA12)*Nastavenie!$D$21,SUM(BB12:BC12)*Nastavenie!$D$22,SUM(BD12:BE12)*Nastavenie!$D$23,SUM(BF12:BG12)*Nastavenie!$D$24,SUM(BH12:BI12)*Nastavenie!$D$25,SUM(BJ12:BK12)*Nastavenie!$D$26)</f>
        <v>9</v>
      </c>
    </row>
    <row r="13" spans="1:64" ht="30.95" customHeight="1" x14ac:dyDescent="0.25">
      <c r="B13" s="14" t="s">
        <v>32</v>
      </c>
      <c r="C13" s="15">
        <v>244</v>
      </c>
      <c r="D13" s="9">
        <v>11</v>
      </c>
      <c r="E13" s="10">
        <v>10</v>
      </c>
      <c r="F13" s="10">
        <v>29</v>
      </c>
      <c r="G13" s="10">
        <v>22</v>
      </c>
      <c r="H13" s="10"/>
      <c r="I13" s="10"/>
      <c r="J13" s="31">
        <f t="shared" si="0"/>
        <v>72</v>
      </c>
      <c r="K13" s="32">
        <f t="shared" si="1"/>
        <v>0.29508196721311475</v>
      </c>
      <c r="L13" s="86"/>
      <c r="M13" s="87"/>
      <c r="N13" s="10">
        <v>11</v>
      </c>
      <c r="O13" s="10">
        <v>1</v>
      </c>
      <c r="P13" s="10">
        <v>1</v>
      </c>
      <c r="Q13" s="11">
        <v>1</v>
      </c>
      <c r="R13" s="42">
        <v>10</v>
      </c>
      <c r="S13" s="10"/>
      <c r="T13" s="11"/>
      <c r="U13" s="36">
        <f>K13*Nastavenie!$D$3+SUM(L13:M13)*Nastavenie!$D$4+SUM(N13:O13)*Nastavenie!$D$5+SUM(P13:Q13)*Nastavenie!$D$6+R13+S13-T13</f>
        <v>319.08196721311475</v>
      </c>
      <c r="V13" s="48">
        <f t="shared" si="2"/>
        <v>358.08196721311475</v>
      </c>
      <c r="W13" s="49">
        <f t="shared" si="3"/>
        <v>267.97340737971916</v>
      </c>
      <c r="X13" s="15">
        <f t="shared" si="4"/>
        <v>6</v>
      </c>
      <c r="Y13" s="39">
        <f t="shared" si="5"/>
        <v>39</v>
      </c>
      <c r="Z13" s="60"/>
      <c r="AA13" s="61"/>
      <c r="AB13" s="61"/>
      <c r="AC13" s="61"/>
      <c r="AD13" s="61"/>
      <c r="AE13" s="61"/>
      <c r="AF13" s="61"/>
      <c r="AG13" s="61"/>
      <c r="AH13" s="61"/>
      <c r="AI13" s="61"/>
      <c r="AJ13" s="61">
        <v>1</v>
      </c>
      <c r="AK13" s="61"/>
      <c r="AL13" s="65">
        <f>SUM(SUM(Z13:AA13)*Nastavenie!$D$9,SUM(AB13:AC13)*Nastavenie!$D$10,SUM(AD13:AE13)*Nastavenie!$D$11,SUM(AF13:AG13)*Nastavenie!$D$12,SUM(AH13:AI13)*Nastavenie!$D$13,SUM(AJ13:AK13)*Nastavenie!$D$14,)</f>
        <v>5</v>
      </c>
      <c r="AM13" s="60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5">
        <f>SUM(SUM(AM13:AN13)*Nastavenie!$D$15,SUM(AO13:AP13)*Nastavenie!$D$16,SUM(AQ13:AR13)*Nastavenie!$D$17,SUM(AS13:AT13)*Nastavenie!$D$18,SUM(AU13:AV13)*Nastavenie!$D$19,SUM(AW13:AX13)*Nastavenie!$D$20)</f>
        <v>0</v>
      </c>
      <c r="AZ13" s="60">
        <v>1</v>
      </c>
      <c r="BA13" s="61">
        <v>1</v>
      </c>
      <c r="BB13" s="61"/>
      <c r="BC13" s="61"/>
      <c r="BD13" s="61">
        <v>1</v>
      </c>
      <c r="BE13" s="61"/>
      <c r="BF13" s="61"/>
      <c r="BG13" s="61"/>
      <c r="BH13" s="61">
        <v>1</v>
      </c>
      <c r="BI13" s="61"/>
      <c r="BJ13" s="61"/>
      <c r="BK13" s="61"/>
      <c r="BL13" s="147">
        <f>SUM(SUM(AZ13:BA13)*Nastavenie!$D$21,SUM(BB13:BC13)*Nastavenie!$D$22,SUM(BD13:BE13)*Nastavenie!$D$23,SUM(BF13:BG13)*Nastavenie!$D$24,SUM(BH13:BI13)*Nastavenie!$D$25,SUM(BJ13:BK13)*Nastavenie!$D$26)</f>
        <v>34</v>
      </c>
    </row>
    <row r="14" spans="1:64" ht="30.95" customHeight="1" x14ac:dyDescent="0.25">
      <c r="B14" s="14" t="s">
        <v>6</v>
      </c>
      <c r="C14" s="15">
        <v>119</v>
      </c>
      <c r="D14" s="9"/>
      <c r="E14" s="10"/>
      <c r="F14" s="10"/>
      <c r="G14" s="10"/>
      <c r="H14" s="10"/>
      <c r="I14" s="10"/>
      <c r="J14" s="31">
        <f t="shared" si="0"/>
        <v>0</v>
      </c>
      <c r="K14" s="32">
        <f t="shared" si="1"/>
        <v>0</v>
      </c>
      <c r="L14" s="86"/>
      <c r="M14" s="87"/>
      <c r="N14" s="10"/>
      <c r="O14" s="10"/>
      <c r="P14" s="10"/>
      <c r="Q14" s="11"/>
      <c r="R14" s="42"/>
      <c r="S14" s="10"/>
      <c r="T14" s="11"/>
      <c r="U14" s="36">
        <f>K14*Nastavenie!$D$3+SUM(L14:M14)*Nastavenie!$D$4+SUM(N14:O14)*Nastavenie!$D$5+SUM(P14:Q14)*Nastavenie!$D$6+R14+S14-T14</f>
        <v>0</v>
      </c>
      <c r="V14" s="48">
        <f t="shared" si="2"/>
        <v>0</v>
      </c>
      <c r="W14" s="49">
        <f t="shared" si="3"/>
        <v>626.05537459283391</v>
      </c>
      <c r="X14" s="15">
        <f t="shared" si="4"/>
        <v>10</v>
      </c>
      <c r="Y14" s="39">
        <f t="shared" si="5"/>
        <v>0</v>
      </c>
      <c r="Z14" s="60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5">
        <f>SUM(SUM(Z14:AA14)*Nastavenie!$D$9,SUM(AB14:AC14)*Nastavenie!$D$10,SUM(AD14:AE14)*Nastavenie!$D$11,SUM(AF14:AG14)*Nastavenie!$D$12,SUM(AH14:AI14)*Nastavenie!$D$13,SUM(AJ14:AK14)*Nastavenie!$D$14,)</f>
        <v>0</v>
      </c>
      <c r="AM14" s="60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5">
        <f>SUM(SUM(AM14:AN14)*Nastavenie!$D$15,SUM(AO14:AP14)*Nastavenie!$D$16,SUM(AQ14:AR14)*Nastavenie!$D$17,SUM(AS14:AT14)*Nastavenie!$D$18,SUM(AU14:AV14)*Nastavenie!$D$19,SUM(AW14:AX14)*Nastavenie!$D$20)</f>
        <v>0</v>
      </c>
      <c r="AZ14" s="60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147">
        <f>SUM(SUM(AZ14:BA14)*Nastavenie!$D$21,SUM(BB14:BC14)*Nastavenie!$D$22,SUM(BD14:BE14)*Nastavenie!$D$23,SUM(BF14:BG14)*Nastavenie!$D$24,SUM(BH14:BI14)*Nastavenie!$D$25,SUM(BJ14:BK14)*Nastavenie!$D$26)</f>
        <v>0</v>
      </c>
    </row>
    <row r="15" spans="1:64" ht="30.95" customHeight="1" x14ac:dyDescent="0.25">
      <c r="B15" s="14" t="s">
        <v>7</v>
      </c>
      <c r="C15" s="15">
        <v>76</v>
      </c>
      <c r="D15" s="9">
        <v>2</v>
      </c>
      <c r="E15" s="10">
        <v>1</v>
      </c>
      <c r="F15" s="10"/>
      <c r="G15" s="10"/>
      <c r="H15" s="10"/>
      <c r="I15" s="10">
        <v>4</v>
      </c>
      <c r="J15" s="31">
        <f t="shared" si="0"/>
        <v>7</v>
      </c>
      <c r="K15" s="32">
        <f t="shared" si="1"/>
        <v>9.2105263157894732E-2</v>
      </c>
      <c r="L15" s="86">
        <v>1</v>
      </c>
      <c r="M15" s="87"/>
      <c r="N15" s="10">
        <v>3</v>
      </c>
      <c r="O15" s="10">
        <v>4</v>
      </c>
      <c r="P15" s="10"/>
      <c r="Q15" s="11">
        <v>1</v>
      </c>
      <c r="R15" s="42"/>
      <c r="S15" s="10"/>
      <c r="T15" s="11"/>
      <c r="U15" s="36">
        <f>K15*Nastavenie!$D$3+SUM(L15:M15)*Nastavenie!$D$4+SUM(N15:O15)*Nastavenie!$D$5+SUM(P15:Q15)*Nastavenie!$D$6+R15+S15-T15</f>
        <v>101.10526315789473</v>
      </c>
      <c r="V15" s="48">
        <f t="shared" si="2"/>
        <v>106.10526315789473</v>
      </c>
      <c r="W15" s="49">
        <f t="shared" si="3"/>
        <v>519.95011143493923</v>
      </c>
      <c r="X15" s="15">
        <f t="shared" si="4"/>
        <v>9</v>
      </c>
      <c r="Y15" s="39">
        <f t="shared" si="5"/>
        <v>5</v>
      </c>
      <c r="Z15" s="60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5">
        <f>SUM(SUM(Z15:AA15)*Nastavenie!$D$9,SUM(AB15:AC15)*Nastavenie!$D$10,SUM(AD15:AE15)*Nastavenie!$D$11,SUM(AF15:AG15)*Nastavenie!$D$12,SUM(AH15:AI15)*Nastavenie!$D$13,SUM(AJ15:AK15)*Nastavenie!$D$14,)</f>
        <v>0</v>
      </c>
      <c r="AM15" s="60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5">
        <f>SUM(SUM(AM15:AN15)*Nastavenie!$D$15,SUM(AO15:AP15)*Nastavenie!$D$16,SUM(AQ15:AR15)*Nastavenie!$D$17,SUM(AS15:AT15)*Nastavenie!$D$18,SUM(AU15:AV15)*Nastavenie!$D$19,SUM(AW15:AX15)*Nastavenie!$D$20)</f>
        <v>0</v>
      </c>
      <c r="AZ15" s="60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>
        <v>1</v>
      </c>
      <c r="BL15" s="147">
        <f>SUM(SUM(AZ15:BA15)*Nastavenie!$D$21,SUM(BB15:BC15)*Nastavenie!$D$22,SUM(BD15:BE15)*Nastavenie!$D$23,SUM(BF15:BG15)*Nastavenie!$D$24,SUM(BH15:BI15)*Nastavenie!$D$25,SUM(BJ15:BK15)*Nastavenie!$D$26)</f>
        <v>5</v>
      </c>
    </row>
    <row r="16" spans="1:64" ht="30.95" customHeight="1" thickBot="1" x14ac:dyDescent="0.3">
      <c r="B16" s="16" t="s">
        <v>8</v>
      </c>
      <c r="C16" s="17">
        <v>209</v>
      </c>
      <c r="D16" s="18">
        <v>7</v>
      </c>
      <c r="E16" s="19">
        <v>13</v>
      </c>
      <c r="F16" s="19">
        <v>24</v>
      </c>
      <c r="G16" s="19">
        <v>13</v>
      </c>
      <c r="H16" s="19">
        <v>2</v>
      </c>
      <c r="I16" s="19">
        <v>2</v>
      </c>
      <c r="J16" s="33">
        <f t="shared" si="0"/>
        <v>61</v>
      </c>
      <c r="K16" s="34">
        <f t="shared" si="1"/>
        <v>0.291866028708134</v>
      </c>
      <c r="L16" s="73"/>
      <c r="M16" s="74"/>
      <c r="N16" s="44">
        <v>12</v>
      </c>
      <c r="O16" s="44">
        <v>9</v>
      </c>
      <c r="P16" s="44">
        <v>17</v>
      </c>
      <c r="Q16" s="45">
        <v>24</v>
      </c>
      <c r="R16" s="43">
        <v>10</v>
      </c>
      <c r="S16" s="44"/>
      <c r="T16" s="45"/>
      <c r="U16" s="37">
        <f>K16*Nastavenie!$D$3+SUM(L16:M16)*Nastavenie!$D$4+SUM(N16:O16)*Nastavenie!$D$5+SUM(P16:Q16)*Nastavenie!$D$6+R16+S16-T16</f>
        <v>363.86602870813397</v>
      </c>
      <c r="V16" s="50">
        <f t="shared" si="2"/>
        <v>368.86602870813397</v>
      </c>
      <c r="W16" s="51">
        <f t="shared" si="3"/>
        <v>257.18934588469995</v>
      </c>
      <c r="X16" s="52">
        <f t="shared" si="4"/>
        <v>4</v>
      </c>
      <c r="Y16" s="40">
        <f t="shared" si="5"/>
        <v>5</v>
      </c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>
        <v>1</v>
      </c>
      <c r="AL16" s="66">
        <f>SUM(SUM(Z16:AA16)*Nastavenie!$D$9,SUM(AB16:AC16)*Nastavenie!$D$10,SUM(AD16:AE16)*Nastavenie!$D$11,SUM(AF16:AG16)*Nastavenie!$D$12,SUM(AH16:AI16)*Nastavenie!$D$13,SUM(AJ16:AK16)*Nastavenie!$D$14,)</f>
        <v>5</v>
      </c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6">
        <f>SUM(SUM(AM16:AN16)*Nastavenie!$D$15,SUM(AO16:AP16)*Nastavenie!$D$16,SUM(AQ16:AR16)*Nastavenie!$D$17,SUM(AS16:AT16)*Nastavenie!$D$18,SUM(AU16:AV16)*Nastavenie!$D$19,SUM(AW16:AX16)*Nastavenie!$D$20)</f>
        <v>0</v>
      </c>
      <c r="AZ16" s="62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148">
        <f>SUM(SUM(AZ16:BA16)*Nastavenie!$D$21,SUM(BB16:BC16)*Nastavenie!$D$22,SUM(BD16:BE16)*Nastavenie!$D$23,SUM(BF16:BG16)*Nastavenie!$D$24,SUM(BH16:BI16)*Nastavenie!$D$25,SUM(BJ16:BK16)*Nastavenie!$D$26)</f>
        <v>0</v>
      </c>
    </row>
    <row r="17" spans="2:64" ht="30.95" customHeight="1" thickTop="1" thickBot="1" x14ac:dyDescent="0.3">
      <c r="C17" s="20">
        <f>SUM(C7:C16)</f>
        <v>3306</v>
      </c>
      <c r="D17" s="21">
        <f>SUM(D7:D16)</f>
        <v>93</v>
      </c>
      <c r="E17" s="22">
        <f t="shared" ref="E17:J17" si="6">SUM(E7:E16)</f>
        <v>103</v>
      </c>
      <c r="F17" s="22">
        <f t="shared" si="6"/>
        <v>347</v>
      </c>
      <c r="G17" s="22">
        <f t="shared" si="6"/>
        <v>288</v>
      </c>
      <c r="H17" s="22">
        <f t="shared" si="6"/>
        <v>30</v>
      </c>
      <c r="I17" s="22">
        <f t="shared" si="6"/>
        <v>61</v>
      </c>
      <c r="J17" s="24">
        <f t="shared" si="6"/>
        <v>922</v>
      </c>
      <c r="K17" s="25">
        <f t="shared" si="1"/>
        <v>0.27888687235329701</v>
      </c>
      <c r="L17" s="75">
        <f>SUM(L7:L16)</f>
        <v>10</v>
      </c>
      <c r="M17" s="76"/>
      <c r="N17" s="22">
        <f t="shared" ref="N17:Q17" si="7">SUM(N7:N16)</f>
        <v>99</v>
      </c>
      <c r="O17" s="22">
        <f t="shared" si="7"/>
        <v>59</v>
      </c>
      <c r="P17" s="22">
        <f t="shared" si="7"/>
        <v>76</v>
      </c>
      <c r="Q17" s="23">
        <f t="shared" si="7"/>
        <v>193</v>
      </c>
      <c r="R17" s="53">
        <f>SUM(R7:R16)</f>
        <v>80</v>
      </c>
      <c r="S17" s="22">
        <f>SUM(S7:S16)</f>
        <v>0</v>
      </c>
      <c r="T17" s="23">
        <f>SUM(T7:T16)</f>
        <v>0</v>
      </c>
      <c r="U17" s="26">
        <f>SUM(U7:U16)</f>
        <v>2950.7143824591917</v>
      </c>
      <c r="V17" s="27">
        <f>SUM(V7:V16)</f>
        <v>3220.7143824591917</v>
      </c>
      <c r="Y17" s="28">
        <f>SUM(Y7:Y16)</f>
        <v>270</v>
      </c>
      <c r="Z17" s="53">
        <f>SUM(Z7:Z16)</f>
        <v>1</v>
      </c>
      <c r="AA17" s="22">
        <f t="shared" ref="AA17:AK17" si="8">SUM(AA7:AA16)</f>
        <v>1</v>
      </c>
      <c r="AB17" s="22">
        <f t="shared" si="8"/>
        <v>1</v>
      </c>
      <c r="AC17" s="22">
        <f t="shared" si="8"/>
        <v>1</v>
      </c>
      <c r="AD17" s="22">
        <f t="shared" si="8"/>
        <v>1</v>
      </c>
      <c r="AE17" s="22">
        <f t="shared" si="8"/>
        <v>1</v>
      </c>
      <c r="AF17" s="22">
        <f t="shared" si="8"/>
        <v>1</v>
      </c>
      <c r="AG17" s="22">
        <f t="shared" si="8"/>
        <v>1</v>
      </c>
      <c r="AH17" s="22">
        <f t="shared" si="8"/>
        <v>1</v>
      </c>
      <c r="AI17" s="22">
        <f t="shared" si="8"/>
        <v>1</v>
      </c>
      <c r="AJ17" s="22">
        <f t="shared" si="8"/>
        <v>1</v>
      </c>
      <c r="AK17" s="22">
        <f t="shared" si="8"/>
        <v>1</v>
      </c>
      <c r="AL17" s="67">
        <f>SUM(Z17:AK17)</f>
        <v>12</v>
      </c>
      <c r="AM17" s="21">
        <f>SUM(AM7:AM16)</f>
        <v>1</v>
      </c>
      <c r="AN17" s="22">
        <f t="shared" ref="AN17" si="9">SUM(AN7:AN16)</f>
        <v>1</v>
      </c>
      <c r="AO17" s="22">
        <f t="shared" ref="AO17" si="10">SUM(AO7:AO16)</f>
        <v>1</v>
      </c>
      <c r="AP17" s="22">
        <f t="shared" ref="AP17" si="11">SUM(AP7:AP16)</f>
        <v>1</v>
      </c>
      <c r="AQ17" s="22">
        <f t="shared" ref="AQ17" si="12">SUM(AQ7:AQ16)</f>
        <v>1</v>
      </c>
      <c r="AR17" s="22">
        <f t="shared" ref="AR17" si="13">SUM(AR7:AR16)</f>
        <v>1</v>
      </c>
      <c r="AS17" s="22">
        <f t="shared" ref="AS17" si="14">SUM(AS7:AS16)</f>
        <v>1</v>
      </c>
      <c r="AT17" s="22">
        <f t="shared" ref="AT17" si="15">SUM(AT7:AT16)</f>
        <v>1</v>
      </c>
      <c r="AU17" s="22">
        <f t="shared" ref="AU17" si="16">SUM(AU7:AU16)</f>
        <v>1</v>
      </c>
      <c r="AV17" s="22">
        <f t="shared" ref="AV17:AW17" si="17">SUM(AV7:AV16)</f>
        <v>1</v>
      </c>
      <c r="AW17" s="22">
        <f t="shared" si="17"/>
        <v>1</v>
      </c>
      <c r="AX17" s="22">
        <f t="shared" ref="AX17" si="18">SUM(AX7:AX16)</f>
        <v>1</v>
      </c>
      <c r="AY17" s="67">
        <f>SUM(AM17:AX17)</f>
        <v>12</v>
      </c>
      <c r="AZ17" s="21">
        <f>SUM(AZ7:AZ16)</f>
        <v>1</v>
      </c>
      <c r="BA17" s="22">
        <f t="shared" ref="BA17" si="19">SUM(BA7:BA16)</f>
        <v>1</v>
      </c>
      <c r="BB17" s="22">
        <f t="shared" ref="BB17" si="20">SUM(BB7:BB16)</f>
        <v>1</v>
      </c>
      <c r="BC17" s="22">
        <f t="shared" ref="BC17" si="21">SUM(BC7:BC16)</f>
        <v>1</v>
      </c>
      <c r="BD17" s="22">
        <f t="shared" ref="BD17" si="22">SUM(BD7:BD16)</f>
        <v>1</v>
      </c>
      <c r="BE17" s="22">
        <f t="shared" ref="BE17" si="23">SUM(BE7:BE16)</f>
        <v>1</v>
      </c>
      <c r="BF17" s="22">
        <f t="shared" ref="BF17" si="24">SUM(BF7:BF16)</f>
        <v>1</v>
      </c>
      <c r="BG17" s="22">
        <f t="shared" ref="BG17" si="25">SUM(BG7:BG16)</f>
        <v>1</v>
      </c>
      <c r="BH17" s="22">
        <f t="shared" ref="BH17" si="26">SUM(BH7:BH16)</f>
        <v>1</v>
      </c>
      <c r="BI17" s="22">
        <f t="shared" ref="BI17" si="27">SUM(BI7:BI16)</f>
        <v>1</v>
      </c>
      <c r="BJ17" s="22">
        <f t="shared" ref="BJ17" si="28">SUM(BJ7:BJ16)</f>
        <v>1</v>
      </c>
      <c r="BK17" s="22">
        <f t="shared" ref="BK17" si="29">SUM(BK7:BK16)</f>
        <v>1</v>
      </c>
      <c r="BL17" s="67">
        <f>SUM(AZ17:BK17)</f>
        <v>12</v>
      </c>
    </row>
    <row r="18" spans="2:64" ht="15.75" thickTop="1" x14ac:dyDescent="0.25">
      <c r="B18" s="3"/>
    </row>
    <row r="19" spans="2:64" x14ac:dyDescent="0.25">
      <c r="B19" s="3"/>
    </row>
    <row r="20" spans="2:64" x14ac:dyDescent="0.25">
      <c r="B20" s="3"/>
    </row>
  </sheetData>
  <mergeCells count="64">
    <mergeCell ref="Y3:Y6"/>
    <mergeCell ref="V3:V6"/>
    <mergeCell ref="W3:W6"/>
    <mergeCell ref="X3:X6"/>
    <mergeCell ref="Z4:AK4"/>
    <mergeCell ref="AO5:AP5"/>
    <mergeCell ref="AQ5:AR5"/>
    <mergeCell ref="AS5:AT5"/>
    <mergeCell ref="Z5:AA5"/>
    <mergeCell ref="AB5:AC5"/>
    <mergeCell ref="AD5:AE5"/>
    <mergeCell ref="B2:C2"/>
    <mergeCell ref="C3:C6"/>
    <mergeCell ref="U3:U6"/>
    <mergeCell ref="D2:U2"/>
    <mergeCell ref="B3:B6"/>
    <mergeCell ref="J3:J6"/>
    <mergeCell ref="K3:K6"/>
    <mergeCell ref="T3:T6"/>
    <mergeCell ref="Y2:BL2"/>
    <mergeCell ref="AL5:AL6"/>
    <mergeCell ref="AU5:AV5"/>
    <mergeCell ref="AW5:AX5"/>
    <mergeCell ref="AF5:AG5"/>
    <mergeCell ref="AH5:AI5"/>
    <mergeCell ref="AJ5:AK5"/>
    <mergeCell ref="AM5:AN5"/>
    <mergeCell ref="BH5:BI5"/>
    <mergeCell ref="BJ5:BK5"/>
    <mergeCell ref="AZ5:BA5"/>
    <mergeCell ref="BB5:BC5"/>
    <mergeCell ref="BD5:BE5"/>
    <mergeCell ref="BF5:BG5"/>
    <mergeCell ref="Z3:BL3"/>
    <mergeCell ref="AY5:AY6"/>
    <mergeCell ref="AM4:AY4"/>
    <mergeCell ref="AZ4:BL4"/>
    <mergeCell ref="BL5:BL6"/>
    <mergeCell ref="V2:X2"/>
    <mergeCell ref="D4:E5"/>
    <mergeCell ref="F4:G5"/>
    <mergeCell ref="H4:I5"/>
    <mergeCell ref="D3:E3"/>
    <mergeCell ref="F3:G3"/>
    <mergeCell ref="H3:I3"/>
    <mergeCell ref="N4:O5"/>
    <mergeCell ref="P4:Q5"/>
    <mergeCell ref="N3:O3"/>
    <mergeCell ref="P3:Q3"/>
    <mergeCell ref="S3:S6"/>
    <mergeCell ref="L3:M3"/>
    <mergeCell ref="L16:M16"/>
    <mergeCell ref="L17:M17"/>
    <mergeCell ref="R3:R6"/>
    <mergeCell ref="L4:M6"/>
    <mergeCell ref="L11:M11"/>
    <mergeCell ref="L12:M12"/>
    <mergeCell ref="L13:M13"/>
    <mergeCell ref="L14:M14"/>
    <mergeCell ref="L15:M15"/>
    <mergeCell ref="L7:M7"/>
    <mergeCell ref="L8:M8"/>
    <mergeCell ref="L9:M9"/>
    <mergeCell ref="L10:M10"/>
  </mergeCells>
  <conditionalFormatting sqref="S7:S16 L7:L16 N7:Q16">
    <cfRule type="colorScale" priority="65">
      <colorScale>
        <cfvo type="min"/>
        <cfvo type="max"/>
        <color rgb="FFFCFCFF"/>
        <color rgb="FF63BE7B"/>
      </colorScale>
    </cfRule>
  </conditionalFormatting>
  <conditionalFormatting sqref="J7:J16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{BAE09A17-7C7D-4758-A6AF-FE56D7A3F195}</x14:id>
        </ext>
      </extLst>
    </cfRule>
  </conditionalFormatting>
  <conditionalFormatting sqref="K7:K16">
    <cfRule type="dataBar" priority="5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{090E344F-6394-4398-B0C1-7450FB6B7410}</x14:id>
        </ext>
      </extLst>
    </cfRule>
  </conditionalFormatting>
  <conditionalFormatting sqref="Y7:Y16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{946D85BE-7C97-43B8-AA3D-F8B3374B9B15}</x14:id>
        </ext>
      </extLst>
    </cfRule>
  </conditionalFormatting>
  <conditionalFormatting sqref="V7:V16">
    <cfRule type="dataBar" priority="6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{460CB4AC-9D96-474D-95E6-803D23D49875}</x14:id>
        </ext>
      </extLst>
    </cfRule>
  </conditionalFormatting>
  <conditionalFormatting sqref="C7:C16">
    <cfRule type="colorScale" priority="58">
      <colorScale>
        <cfvo type="min"/>
        <cfvo type="max"/>
        <color rgb="FFFFEF9C"/>
        <color rgb="FF63BE7B"/>
      </colorScale>
    </cfRule>
  </conditionalFormatting>
  <conditionalFormatting sqref="U7:U16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{3F10BECA-C1E0-4133-A365-AC5561752644}</x14:id>
        </ext>
      </extLst>
    </cfRule>
  </conditionalFormatting>
  <conditionalFormatting sqref="J7:K16">
    <cfRule type="dataBar" priority="5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{6105C710-2C8A-4AE5-A52D-82D8FBD31657}</x14:id>
        </ext>
      </extLst>
    </cfRule>
  </conditionalFormatting>
  <conditionalFormatting sqref="AL7:AL16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{52840D6D-14CD-4DC5-99AB-46B4B7EECB3D}</x14:id>
        </ext>
      </extLst>
    </cfRule>
  </conditionalFormatting>
  <conditionalFormatting sqref="AY7:AY16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{18A6696F-1FF0-49E0-BFE4-CD99B4BB0E95}</x14:id>
        </ext>
      </extLst>
    </cfRule>
  </conditionalFormatting>
  <conditionalFormatting sqref="BL7:BL16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{0364792D-7375-438E-961E-2DA0953C011C}</x14:id>
        </ext>
      </extLst>
    </cfRule>
  </conditionalFormatting>
  <conditionalFormatting sqref="X7:X1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7:AK17 AM17:AX17 AZ17:BK17">
    <cfRule type="cellIs" dxfId="1" priority="6" operator="equal">
      <formula>1</formula>
    </cfRule>
  </conditionalFormatting>
  <conditionalFormatting sqref="AL17 AY17 BL17">
    <cfRule type="cellIs" dxfId="0" priority="5" operator="equal">
      <formula>20</formula>
    </cfRule>
  </conditionalFormatting>
  <conditionalFormatting sqref="R7:R16">
    <cfRule type="colorScale" priority="4">
      <colorScale>
        <cfvo type="min"/>
        <cfvo type="max"/>
        <color rgb="FFFCFCFF"/>
        <color rgb="FF63BE7B"/>
      </colorScale>
    </cfRule>
  </conditionalFormatting>
  <conditionalFormatting sqref="T7:T16">
    <cfRule type="colorScale" priority="1">
      <colorScale>
        <cfvo type="min"/>
        <cfvo type="max"/>
        <color rgb="FFFCFCFF"/>
        <color rgb="FF63BE7B"/>
      </colorScale>
    </cfRule>
  </conditionalFormatting>
  <conditionalFormatting sqref="D7:I16">
    <cfRule type="colorScale" priority="71">
      <colorScale>
        <cfvo type="min"/>
        <cfvo type="max"/>
        <color rgb="FFFCFCFF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paperSize="8" scale="41" orientation="landscape" r:id="rId1"/>
  <ignoredErrors>
    <ignoredError sqref="J7:J16" formulaRange="1"/>
    <ignoredError sqref="AL17 AY17 K17 BL1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E09A17-7C7D-4758-A6AF-FE56D7A3F1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J7:J16</xm:sqref>
        </x14:conditionalFormatting>
        <x14:conditionalFormatting xmlns:xm="http://schemas.microsoft.com/office/excel/2006/main">
          <x14:cfRule type="dataBar" id="{090E344F-6394-4398-B0C1-7450FB6B741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946D85BE-7C97-43B8-AA3D-F8B3374B9B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Y7:Y16</xm:sqref>
        </x14:conditionalFormatting>
        <x14:conditionalFormatting xmlns:xm="http://schemas.microsoft.com/office/excel/2006/main">
          <x14:cfRule type="dataBar" id="{460CB4AC-9D96-474D-95E6-803D23D4987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V7:V16</xm:sqref>
        </x14:conditionalFormatting>
        <x14:conditionalFormatting xmlns:xm="http://schemas.microsoft.com/office/excel/2006/main">
          <x14:cfRule type="dataBar" id="{3F10BECA-C1E0-4133-A365-AC556175264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U7:U16</xm:sqref>
        </x14:conditionalFormatting>
        <x14:conditionalFormatting xmlns:xm="http://schemas.microsoft.com/office/excel/2006/main">
          <x14:cfRule type="dataBar" id="{6105C710-2C8A-4AE5-A52D-82D8FBD3165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J7:K16</xm:sqref>
        </x14:conditionalFormatting>
        <x14:conditionalFormatting xmlns:xm="http://schemas.microsoft.com/office/excel/2006/main">
          <x14:cfRule type="dataBar" id="{52840D6D-14CD-4DC5-99AB-46B4B7EECB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AL7:AL16</xm:sqref>
        </x14:conditionalFormatting>
        <x14:conditionalFormatting xmlns:xm="http://schemas.microsoft.com/office/excel/2006/main">
          <x14:cfRule type="dataBar" id="{18A6696F-1FF0-49E0-BFE4-CD99B4BB0E9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AY7:AY16</xm:sqref>
        </x14:conditionalFormatting>
        <x14:conditionalFormatting xmlns:xm="http://schemas.microsoft.com/office/excel/2006/main">
          <x14:cfRule type="dataBar" id="{0364792D-7375-438E-961E-2DA0953C011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BL7:BL16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Nastavenie</vt:lpstr>
      <vt:lpstr>Hodnotenie</vt:lpstr>
      <vt:lpstr>Hodnotenie!Print_Area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cp:lastPrinted>2017-06-09T19:06:20Z</cp:lastPrinted>
  <dcterms:created xsi:type="dcterms:W3CDTF">2014-05-20T11:45:27Z</dcterms:created>
  <dcterms:modified xsi:type="dcterms:W3CDTF">2018-06-10T13:30:17Z</dcterms:modified>
</cp:coreProperties>
</file>