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Nastavenie" sheetId="1" r:id="rId1"/>
    <sheet name="Hodnotenie" sheetId="2" r:id="rId2"/>
  </sheets>
  <definedNames>
    <definedName name="_xlfn.RANK.EQ" hidden="1">#NAME?</definedName>
    <definedName name="_xlnm.Print_Area" localSheetId="1">'Hodnotenie'!$A$1:$CA$18</definedName>
  </definedNames>
  <calcPr fullCalcOnLoad="1"/>
</workbook>
</file>

<file path=xl/sharedStrings.xml><?xml version="1.0" encoding="utf-8"?>
<sst xmlns="http://schemas.openxmlformats.org/spreadsheetml/2006/main" count="117" uniqueCount="53">
  <si>
    <t>I ZŠ</t>
  </si>
  <si>
    <t>III ZŠ</t>
  </si>
  <si>
    <t>IV ZŠ</t>
  </si>
  <si>
    <t>V ZŠ</t>
  </si>
  <si>
    <t>VI ZŠ</t>
  </si>
  <si>
    <t>VII ZŠ</t>
  </si>
  <si>
    <t>VIII ZŠ</t>
  </si>
  <si>
    <t>ZŠ Pov. Teplá</t>
  </si>
  <si>
    <t>ZŠ Pov. Podhradie</t>
  </si>
  <si>
    <t>ZŠ Sv. Augustína</t>
  </si>
  <si>
    <t>D</t>
  </si>
  <si>
    <t>M</t>
  </si>
  <si>
    <t>A</t>
  </si>
  <si>
    <t>B</t>
  </si>
  <si>
    <t>C</t>
  </si>
  <si>
    <t>E</t>
  </si>
  <si>
    <t>body za účasť</t>
  </si>
  <si>
    <t>škola</t>
  </si>
  <si>
    <t>počet bodov za 100% účasť žiakov</t>
  </si>
  <si>
    <t>body za umiestnenie</t>
  </si>
  <si>
    <t>počet bodov za účasť 1 dospelého v kategórii D</t>
  </si>
  <si>
    <t>počet bodov za účasť 1 osoby v kategórii E</t>
  </si>
  <si>
    <t>poradie</t>
  </si>
  <si>
    <t>F</t>
  </si>
  <si>
    <t>A
spolu</t>
  </si>
  <si>
    <t>B
spolu</t>
  </si>
  <si>
    <t>C
spolu</t>
  </si>
  <si>
    <t>D
spolu</t>
  </si>
  <si>
    <t>hodnotenie umiestnenia</t>
  </si>
  <si>
    <t>hodnotenie ucasti</t>
  </si>
  <si>
    <t>body
za účasť</t>
  </si>
  <si>
    <t>A - 1. a 2. ročník - 500 m</t>
  </si>
  <si>
    <t>B - 3., 4. a 5. ročník - 1 200 m</t>
  </si>
  <si>
    <t>D - muži a ženy - 5 000 m</t>
  </si>
  <si>
    <t>muži a ženy</t>
  </si>
  <si>
    <t>chôdza pre všetkých ostatných</t>
  </si>
  <si>
    <t>beh
1. a 2.
ročník</t>
  </si>
  <si>
    <t>beh
3., 4. a 5. ročník</t>
  </si>
  <si>
    <t>beh
6., 7., 8. a  9. ročník</t>
  </si>
  <si>
    <t>%
účasť
žiakov</t>
  </si>
  <si>
    <t>účasť
žiakov</t>
  </si>
  <si>
    <t>celkový
počet
bodov</t>
  </si>
  <si>
    <t>delta
od
prvého</t>
  </si>
  <si>
    <t>body
za
umiestnenie</t>
  </si>
  <si>
    <t>počet
žiakov</t>
  </si>
  <si>
    <t>C - 6., 7., 8. a  9. ročník - 2 000 m</t>
  </si>
  <si>
    <t>ak sa daná škola v danom preteku umiestnila na danom mieste, v bunke je číslo 1, inak nič alebo 0
spodný riadok musí mať v každom stĺpci 1 a v stĺpci 'X spolu' musí byť 12 - toto znamená, že boli zadané všetky výsledky a že nie sú zadané duplicitné miesta</t>
  </si>
  <si>
    <t>bonusové body za pomoc pri organizácii akcie a dobrovoľníkov</t>
  </si>
  <si>
    <t>Beh nádeje - 3. ročník - 11. jún 2016</t>
  </si>
  <si>
    <t>A*</t>
  </si>
  <si>
    <t>odrážadlá
deti od 2 do 3 rokov</t>
  </si>
  <si>
    <t>počet bodov za účasť 1 dieťaťa v kategórii A*</t>
  </si>
  <si>
    <t>bonusové body za včasnú registráciu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</si>
</sst>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  <font>
      <b/>
      <u val="single"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ck"/>
      <right style="thick"/>
      <top style="medium"/>
      <bottom style="thick"/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ck"/>
      <top style="medium"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 style="medium"/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 style="thin"/>
      <top style="medium"/>
      <bottom style="thick"/>
    </border>
    <border>
      <left style="thick"/>
      <right style="thin"/>
      <top style="thin"/>
      <bottom style="medium"/>
    </border>
    <border>
      <left style="thin"/>
      <right style="thick"/>
      <top style="medium"/>
      <bottom style="thick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 style="medium"/>
      <bottom style="thick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ck"/>
      <top style="thick"/>
      <bottom/>
    </border>
    <border>
      <left style="thin"/>
      <right style="thick"/>
      <top/>
      <bottom/>
    </border>
    <border>
      <left style="thin"/>
      <right style="thick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ck"/>
      <right style="thin"/>
      <top/>
      <bottom/>
    </border>
    <border>
      <left style="thick"/>
      <right style="thin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ck"/>
      <top/>
      <bottom/>
    </border>
    <border>
      <left style="thick"/>
      <right style="medium"/>
      <top style="medium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thick"/>
      <top style="medium"/>
      <bottom/>
    </border>
    <border>
      <left style="medium"/>
      <right style="thick"/>
      <top/>
      <bottom style="medium"/>
    </border>
    <border>
      <left style="thin"/>
      <right style="thick"/>
      <top style="thick"/>
      <bottom style="thin"/>
    </border>
    <border>
      <left style="thin"/>
      <right style="thick"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 style="medium"/>
      <right/>
      <top style="medium"/>
      <bottom style="thick"/>
    </border>
    <border>
      <left/>
      <right style="thin"/>
      <top style="medium"/>
      <bottom style="thick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5" applyNumberFormat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6"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0" fontId="39" fillId="0" borderId="25" xfId="0" applyFont="1" applyBorder="1" applyAlignment="1">
      <alignment horizontal="center" vertical="center" wrapText="1"/>
    </xf>
    <xf numFmtId="0" fontId="39" fillId="0" borderId="26" xfId="0" applyFont="1" applyBorder="1" applyAlignment="1">
      <alignment horizontal="center" vertical="center" wrapText="1"/>
    </xf>
    <xf numFmtId="10" fontId="39" fillId="0" borderId="26" xfId="0" applyNumberFormat="1" applyFont="1" applyBorder="1" applyAlignment="1">
      <alignment horizontal="center" vertical="center" wrapText="1"/>
    </xf>
    <xf numFmtId="2" fontId="39" fillId="0" borderId="27" xfId="0" applyNumberFormat="1" applyFont="1" applyBorder="1" applyAlignment="1">
      <alignment horizontal="center" vertical="center" wrapText="1"/>
    </xf>
    <xf numFmtId="2" fontId="39" fillId="0" borderId="22" xfId="0" applyNumberFormat="1" applyFont="1" applyBorder="1" applyAlignment="1">
      <alignment horizontal="center" vertical="center" wrapText="1"/>
    </xf>
    <xf numFmtId="2" fontId="39" fillId="0" borderId="28" xfId="0" applyNumberFormat="1" applyFont="1" applyBorder="1" applyAlignment="1">
      <alignment horizontal="center" vertical="center" wrapText="1"/>
    </xf>
    <xf numFmtId="0" fontId="39" fillId="0" borderId="29" xfId="0" applyFont="1" applyBorder="1" applyAlignment="1">
      <alignment horizontal="center" vertical="center" wrapText="1"/>
    </xf>
    <xf numFmtId="10" fontId="39" fillId="0" borderId="29" xfId="0" applyNumberFormat="1" applyFont="1" applyBorder="1" applyAlignment="1">
      <alignment horizontal="center" vertical="center" wrapText="1"/>
    </xf>
    <xf numFmtId="0" fontId="39" fillId="0" borderId="30" xfId="0" applyFont="1" applyBorder="1" applyAlignment="1">
      <alignment horizontal="center" vertical="center" wrapText="1"/>
    </xf>
    <xf numFmtId="10" fontId="39" fillId="0" borderId="30" xfId="0" applyNumberFormat="1" applyFont="1" applyBorder="1" applyAlignment="1">
      <alignment horizontal="center" vertical="center" wrapText="1"/>
    </xf>
    <xf numFmtId="0" fontId="39" fillId="0" borderId="31" xfId="0" applyFont="1" applyBorder="1" applyAlignment="1">
      <alignment horizontal="center" vertical="center" wrapText="1"/>
    </xf>
    <xf numFmtId="10" fontId="39" fillId="0" borderId="31" xfId="0" applyNumberFormat="1" applyFont="1" applyBorder="1" applyAlignment="1">
      <alignment horizontal="center" vertical="center" wrapText="1"/>
    </xf>
    <xf numFmtId="2" fontId="39" fillId="0" borderId="32" xfId="0" applyNumberFormat="1" applyFont="1" applyBorder="1" applyAlignment="1">
      <alignment horizontal="center" vertical="center" wrapText="1"/>
    </xf>
    <xf numFmtId="2" fontId="39" fillId="0" borderId="33" xfId="0" applyNumberFormat="1" applyFont="1" applyBorder="1" applyAlignment="1">
      <alignment horizontal="center" vertical="center" wrapText="1"/>
    </xf>
    <xf numFmtId="2" fontId="39" fillId="0" borderId="34" xfId="0" applyNumberFormat="1" applyFont="1" applyBorder="1" applyAlignment="1">
      <alignment horizontal="center" vertical="center" wrapText="1"/>
    </xf>
    <xf numFmtId="1" fontId="39" fillId="0" borderId="35" xfId="0" applyNumberFormat="1" applyFont="1" applyBorder="1" applyAlignment="1">
      <alignment horizontal="center" vertical="center" wrapText="1"/>
    </xf>
    <xf numFmtId="1" fontId="39" fillId="0" borderId="36" xfId="0" applyNumberFormat="1" applyFont="1" applyBorder="1" applyAlignment="1">
      <alignment horizontal="center" vertical="center" wrapText="1"/>
    </xf>
    <xf numFmtId="1" fontId="39" fillId="0" borderId="37" xfId="0" applyNumberFormat="1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2" fontId="39" fillId="0" borderId="10" xfId="0" applyNumberFormat="1" applyFont="1" applyBorder="1" applyAlignment="1">
      <alignment horizontal="center" vertical="center" wrapText="1"/>
    </xf>
    <xf numFmtId="2" fontId="39" fillId="0" borderId="11" xfId="0" applyNumberFormat="1" applyFont="1" applyBorder="1" applyAlignment="1">
      <alignment horizontal="center" vertical="center" wrapText="1"/>
    </xf>
    <xf numFmtId="2" fontId="39" fillId="0" borderId="13" xfId="0" applyNumberFormat="1" applyFont="1" applyBorder="1" applyAlignment="1">
      <alignment horizontal="center" vertical="center" wrapText="1"/>
    </xf>
    <xf numFmtId="2" fontId="39" fillId="0" borderId="14" xfId="0" applyNumberFormat="1" applyFont="1" applyBorder="1" applyAlignment="1">
      <alignment horizontal="center" vertical="center" wrapText="1"/>
    </xf>
    <xf numFmtId="2" fontId="39" fillId="0" borderId="20" xfId="0" applyNumberFormat="1" applyFont="1" applyBorder="1" applyAlignment="1">
      <alignment horizontal="center" vertical="center" wrapText="1"/>
    </xf>
    <xf numFmtId="2" fontId="39" fillId="0" borderId="43" xfId="0" applyNumberFormat="1" applyFont="1" applyBorder="1" applyAlignment="1">
      <alignment horizontal="center" vertical="center" wrapText="1"/>
    </xf>
    <xf numFmtId="0" fontId="39" fillId="0" borderId="44" xfId="0" applyFont="1" applyBorder="1" applyAlignment="1">
      <alignment horizontal="center" vertical="center" wrapText="1"/>
    </xf>
    <xf numFmtId="0" fontId="39" fillId="0" borderId="45" xfId="0" applyFont="1" applyBorder="1" applyAlignment="1">
      <alignment horizontal="center" vertical="center" wrapText="1"/>
    </xf>
    <xf numFmtId="0" fontId="37" fillId="0" borderId="46" xfId="0" applyFont="1" applyBorder="1" applyAlignment="1">
      <alignment horizontal="center" vertical="center" wrapText="1"/>
    </xf>
    <xf numFmtId="0" fontId="37" fillId="0" borderId="41" xfId="0" applyFont="1" applyBorder="1" applyAlignment="1">
      <alignment horizontal="center" vertical="center" wrapText="1"/>
    </xf>
    <xf numFmtId="0" fontId="37" fillId="0" borderId="42" xfId="0" applyFont="1" applyBorder="1" applyAlignment="1">
      <alignment horizontal="center" vertical="center" wrapText="1"/>
    </xf>
    <xf numFmtId="0" fontId="37" fillId="0" borderId="40" xfId="0" applyFont="1" applyBorder="1" applyAlignment="1">
      <alignment horizontal="center" vertical="center" wrapText="1"/>
    </xf>
    <xf numFmtId="0" fontId="0" fillId="0" borderId="38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39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40" xfId="0" applyNumberFormat="1" applyFont="1" applyBorder="1" applyAlignment="1">
      <alignment horizontal="center" vertical="center" wrapText="1"/>
    </xf>
    <xf numFmtId="0" fontId="0" fillId="0" borderId="41" xfId="0" applyNumberFormat="1" applyFont="1" applyBorder="1" applyAlignment="1">
      <alignment horizontal="center" vertical="center" wrapText="1"/>
    </xf>
    <xf numFmtId="0" fontId="39" fillId="0" borderId="29" xfId="0" applyNumberFormat="1" applyFont="1" applyBorder="1" applyAlignment="1">
      <alignment horizontal="center" vertical="center" wrapText="1"/>
    </xf>
    <xf numFmtId="0" fontId="39" fillId="0" borderId="30" xfId="0" applyNumberFormat="1" applyFont="1" applyBorder="1" applyAlignment="1">
      <alignment horizontal="center" vertical="center" wrapText="1"/>
    </xf>
    <xf numFmtId="0" fontId="39" fillId="0" borderId="31" xfId="0" applyNumberFormat="1" applyFont="1" applyBorder="1" applyAlignment="1">
      <alignment horizontal="center" vertical="center" wrapText="1"/>
    </xf>
    <xf numFmtId="0" fontId="39" fillId="0" borderId="32" xfId="0" applyNumberFormat="1" applyFont="1" applyBorder="1" applyAlignment="1">
      <alignment horizontal="center" vertical="center" wrapText="1"/>
    </xf>
    <xf numFmtId="0" fontId="39" fillId="0" borderId="33" xfId="0" applyNumberFormat="1" applyFont="1" applyBorder="1" applyAlignment="1">
      <alignment horizontal="center" vertical="center" wrapText="1"/>
    </xf>
    <xf numFmtId="0" fontId="39" fillId="0" borderId="34" xfId="0" applyNumberFormat="1" applyFont="1" applyBorder="1" applyAlignment="1">
      <alignment horizontal="center" vertical="center" wrapText="1"/>
    </xf>
    <xf numFmtId="0" fontId="39" fillId="0" borderId="47" xfId="0" applyFont="1" applyBorder="1" applyAlignment="1">
      <alignment horizontal="center" vertical="center" wrapText="1"/>
    </xf>
    <xf numFmtId="0" fontId="37" fillId="0" borderId="48" xfId="0" applyFont="1" applyBorder="1" applyAlignment="1">
      <alignment vertical="center" wrapText="1"/>
    </xf>
    <xf numFmtId="0" fontId="37" fillId="0" borderId="0" xfId="0" applyFont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39" fillId="0" borderId="5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7" fillId="0" borderId="5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7" fillId="0" borderId="54" xfId="0" applyFont="1" applyBorder="1" applyAlignment="1">
      <alignment horizontal="center" vertical="center" wrapText="1"/>
    </xf>
    <xf numFmtId="0" fontId="37" fillId="0" borderId="49" xfId="0" applyFont="1" applyBorder="1" applyAlignment="1">
      <alignment horizontal="center" vertical="center" wrapText="1"/>
    </xf>
    <xf numFmtId="0" fontId="37" fillId="0" borderId="55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40" fillId="0" borderId="56" xfId="0" applyFont="1" applyBorder="1" applyAlignment="1">
      <alignment horizontal="center" vertical="center" wrapText="1"/>
    </xf>
    <xf numFmtId="0" fontId="40" fillId="0" borderId="57" xfId="0" applyFont="1" applyBorder="1" applyAlignment="1">
      <alignment horizontal="center" vertical="center" wrapText="1"/>
    </xf>
    <xf numFmtId="0" fontId="40" fillId="0" borderId="58" xfId="0" applyFont="1" applyBorder="1" applyAlignment="1">
      <alignment horizontal="center" vertical="center" wrapText="1"/>
    </xf>
    <xf numFmtId="0" fontId="41" fillId="0" borderId="59" xfId="0" applyFont="1" applyBorder="1" applyAlignment="1">
      <alignment horizontal="center" vertical="center" wrapText="1"/>
    </xf>
    <xf numFmtId="0" fontId="41" fillId="0" borderId="60" xfId="0" applyFont="1" applyBorder="1" applyAlignment="1">
      <alignment horizontal="center" vertical="center" wrapText="1"/>
    </xf>
    <xf numFmtId="0" fontId="41" fillId="0" borderId="61" xfId="0" applyFont="1" applyBorder="1" applyAlignment="1">
      <alignment horizontal="center" vertical="center" wrapText="1"/>
    </xf>
    <xf numFmtId="0" fontId="42" fillId="0" borderId="62" xfId="0" applyFont="1" applyBorder="1" applyAlignment="1">
      <alignment horizontal="center" vertical="center" wrapText="1"/>
    </xf>
    <xf numFmtId="0" fontId="42" fillId="0" borderId="63" xfId="0" applyFont="1" applyBorder="1" applyAlignment="1">
      <alignment horizontal="center" vertical="center" wrapText="1"/>
    </xf>
    <xf numFmtId="0" fontId="42" fillId="0" borderId="64" xfId="0" applyFont="1" applyBorder="1" applyAlignment="1">
      <alignment horizontal="center" vertical="center" wrapText="1"/>
    </xf>
    <xf numFmtId="0" fontId="40" fillId="0" borderId="65" xfId="0" applyFont="1" applyBorder="1" applyAlignment="1">
      <alignment horizontal="center" vertical="center" wrapText="1"/>
    </xf>
    <xf numFmtId="0" fontId="40" fillId="0" borderId="66" xfId="0" applyFont="1" applyBorder="1" applyAlignment="1">
      <alignment horizontal="center" vertical="center" wrapText="1"/>
    </xf>
    <xf numFmtId="0" fontId="40" fillId="0" borderId="67" xfId="0" applyFont="1" applyBorder="1" applyAlignment="1">
      <alignment horizontal="center" vertical="center" wrapText="1"/>
    </xf>
    <xf numFmtId="0" fontId="37" fillId="0" borderId="48" xfId="0" applyFont="1" applyBorder="1" applyAlignment="1">
      <alignment horizontal="center" vertical="center" wrapText="1"/>
    </xf>
    <xf numFmtId="0" fontId="37" fillId="0" borderId="68" xfId="0" applyFont="1" applyBorder="1" applyAlignment="1">
      <alignment horizontal="center" vertical="center" wrapText="1"/>
    </xf>
    <xf numFmtId="0" fontId="37" fillId="0" borderId="69" xfId="0" applyFont="1" applyBorder="1" applyAlignment="1">
      <alignment horizontal="center" vertical="center" wrapText="1"/>
    </xf>
    <xf numFmtId="0" fontId="37" fillId="0" borderId="39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70" xfId="0" applyFont="1" applyBorder="1" applyAlignment="1">
      <alignment horizontal="center" vertical="center" wrapText="1"/>
    </xf>
    <xf numFmtId="0" fontId="41" fillId="0" borderId="71" xfId="0" applyFont="1" applyBorder="1" applyAlignment="1">
      <alignment horizontal="center" vertical="center" wrapText="1"/>
    </xf>
    <xf numFmtId="0" fontId="41" fillId="0" borderId="72" xfId="0" applyFont="1" applyBorder="1" applyAlignment="1">
      <alignment horizontal="center" vertical="center" wrapText="1"/>
    </xf>
    <xf numFmtId="0" fontId="41" fillId="0" borderId="73" xfId="0" applyFont="1" applyBorder="1" applyAlignment="1">
      <alignment horizontal="center" vertical="center" wrapText="1"/>
    </xf>
    <xf numFmtId="0" fontId="41" fillId="0" borderId="74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46" xfId="0" applyFont="1" applyBorder="1" applyAlignment="1">
      <alignment horizontal="center" vertical="center" wrapText="1"/>
    </xf>
    <xf numFmtId="0" fontId="40" fillId="0" borderId="75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41" xfId="0" applyFont="1" applyBorder="1" applyAlignment="1">
      <alignment horizontal="center" vertical="center" wrapText="1"/>
    </xf>
    <xf numFmtId="0" fontId="37" fillId="0" borderId="76" xfId="0" applyFont="1" applyBorder="1" applyAlignment="1">
      <alignment horizontal="center" vertical="center" wrapText="1"/>
    </xf>
    <xf numFmtId="0" fontId="37" fillId="0" borderId="77" xfId="0" applyFont="1" applyBorder="1" applyAlignment="1">
      <alignment horizontal="center" vertical="center" wrapText="1"/>
    </xf>
    <xf numFmtId="0" fontId="41" fillId="0" borderId="78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79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3" fillId="0" borderId="80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0" fillId="0" borderId="8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82" xfId="0" applyFont="1" applyBorder="1" applyAlignment="1">
      <alignment horizontal="center" vertical="center" wrapText="1"/>
    </xf>
    <xf numFmtId="0" fontId="40" fillId="0" borderId="83" xfId="0" applyFont="1" applyBorder="1" applyAlignment="1">
      <alignment horizontal="center" vertical="center" wrapText="1"/>
    </xf>
    <xf numFmtId="0" fontId="40" fillId="0" borderId="84" xfId="0" applyFont="1" applyBorder="1" applyAlignment="1">
      <alignment horizontal="center" vertical="center" wrapText="1"/>
    </xf>
    <xf numFmtId="0" fontId="40" fillId="0" borderId="38" xfId="0" applyFont="1" applyBorder="1" applyAlignment="1">
      <alignment horizontal="center" vertical="center" wrapText="1"/>
    </xf>
    <xf numFmtId="0" fontId="0" fillId="0" borderId="85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39" fillId="0" borderId="86" xfId="0" applyFont="1" applyBorder="1" applyAlignment="1">
      <alignment horizontal="center" vertical="center" wrapText="1"/>
    </xf>
    <xf numFmtId="0" fontId="39" fillId="0" borderId="87" xfId="0" applyFont="1" applyBorder="1" applyAlignment="1">
      <alignment horizontal="center" vertical="center" wrapText="1"/>
    </xf>
    <xf numFmtId="0" fontId="40" fillId="0" borderId="88" xfId="0" applyFont="1" applyBorder="1" applyAlignment="1">
      <alignment horizontal="center" vertical="center" wrapText="1"/>
    </xf>
    <xf numFmtId="0" fontId="40" fillId="0" borderId="89" xfId="0" applyFont="1" applyBorder="1" applyAlignment="1">
      <alignment horizontal="center" vertical="center" wrapText="1"/>
    </xf>
    <xf numFmtId="0" fontId="40" fillId="0" borderId="90" xfId="0" applyFont="1" applyBorder="1" applyAlignment="1">
      <alignment horizontal="center" vertical="center" wrapText="1"/>
    </xf>
    <xf numFmtId="0" fontId="43" fillId="0" borderId="91" xfId="0" applyFont="1" applyBorder="1" applyAlignment="1">
      <alignment horizontal="center" vertical="center" wrapText="1"/>
    </xf>
    <xf numFmtId="0" fontId="43" fillId="0" borderId="92" xfId="0" applyFont="1" applyBorder="1" applyAlignment="1">
      <alignment horizontal="center" vertical="center" wrapText="1"/>
    </xf>
    <xf numFmtId="0" fontId="43" fillId="0" borderId="60" xfId="0" applyFont="1" applyBorder="1" applyAlignment="1">
      <alignment horizontal="center" vertical="center" wrapText="1"/>
    </xf>
    <xf numFmtId="0" fontId="43" fillId="0" borderId="93" xfId="0" applyFont="1" applyBorder="1" applyAlignment="1">
      <alignment horizontal="center" vertical="center" wrapText="1"/>
    </xf>
    <xf numFmtId="0" fontId="43" fillId="0" borderId="61" xfId="0" applyFont="1" applyBorder="1" applyAlignment="1">
      <alignment horizontal="center" vertical="center" wrapText="1"/>
    </xf>
    <xf numFmtId="0" fontId="43" fillId="0" borderId="94" xfId="0" applyFont="1" applyBorder="1" applyAlignment="1">
      <alignment horizontal="center" vertical="center" wrapText="1"/>
    </xf>
    <xf numFmtId="0" fontId="0" fillId="0" borderId="95" xfId="0" applyFont="1" applyBorder="1" applyAlignment="1">
      <alignment horizontal="center" vertical="center" wrapText="1"/>
    </xf>
    <xf numFmtId="0" fontId="0" fillId="0" borderId="80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0" fillId="0" borderId="8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46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9.140625" style="4" customWidth="1"/>
    <col min="2" max="2" width="17.8515625" style="4" customWidth="1"/>
    <col min="3" max="3" width="47.8515625" style="4" customWidth="1"/>
    <col min="4" max="4" width="14.28125" style="4" customWidth="1"/>
    <col min="5" max="16384" width="9.140625" style="4" customWidth="1"/>
  </cols>
  <sheetData>
    <row r="2" spans="2:4" ht="15">
      <c r="B2" s="79" t="s">
        <v>29</v>
      </c>
      <c r="C2" s="79"/>
      <c r="D2" s="79"/>
    </row>
    <row r="3" spans="3:4" ht="15">
      <c r="C3" s="4" t="s">
        <v>18</v>
      </c>
      <c r="D3" s="4">
        <v>1000</v>
      </c>
    </row>
    <row r="4" spans="3:4" s="77" customFormat="1" ht="15">
      <c r="C4" s="77" t="s">
        <v>51</v>
      </c>
      <c r="D4" s="77">
        <v>1</v>
      </c>
    </row>
    <row r="5" spans="3:4" ht="15">
      <c r="C5" s="4" t="s">
        <v>20</v>
      </c>
      <c r="D5" s="4">
        <v>1</v>
      </c>
    </row>
    <row r="6" spans="3:4" ht="15">
      <c r="C6" s="4" t="s">
        <v>21</v>
      </c>
      <c r="D6" s="4">
        <v>1</v>
      </c>
    </row>
    <row r="8" spans="2:4" ht="15">
      <c r="B8" s="79" t="s">
        <v>28</v>
      </c>
      <c r="C8" s="79"/>
      <c r="D8" s="79"/>
    </row>
    <row r="9" spans="2:4" ht="15">
      <c r="B9" s="79" t="s">
        <v>12</v>
      </c>
      <c r="C9" s="4">
        <v>1</v>
      </c>
      <c r="D9" s="4">
        <v>10</v>
      </c>
    </row>
    <row r="10" spans="2:4" ht="15">
      <c r="B10" s="79"/>
      <c r="C10" s="4">
        <v>2</v>
      </c>
      <c r="D10" s="4">
        <v>9</v>
      </c>
    </row>
    <row r="11" spans="2:4" ht="15">
      <c r="B11" s="79"/>
      <c r="C11" s="4">
        <v>3</v>
      </c>
      <c r="D11" s="4">
        <v>8</v>
      </c>
    </row>
    <row r="12" spans="2:4" ht="15">
      <c r="B12" s="79"/>
      <c r="C12" s="4">
        <v>4</v>
      </c>
      <c r="D12" s="4">
        <v>7</v>
      </c>
    </row>
    <row r="13" spans="2:4" ht="15">
      <c r="B13" s="79"/>
      <c r="C13" s="4">
        <v>5</v>
      </c>
      <c r="D13" s="4">
        <v>6</v>
      </c>
    </row>
    <row r="14" spans="2:4" ht="15">
      <c r="B14" s="79"/>
      <c r="C14" s="4">
        <v>6</v>
      </c>
      <c r="D14" s="4">
        <v>5</v>
      </c>
    </row>
    <row r="15" spans="2:4" ht="15">
      <c r="B15" s="79" t="s">
        <v>13</v>
      </c>
      <c r="C15" s="4">
        <v>1</v>
      </c>
      <c r="D15" s="4">
        <v>10</v>
      </c>
    </row>
    <row r="16" spans="2:4" ht="15">
      <c r="B16" s="79"/>
      <c r="C16" s="4">
        <v>2</v>
      </c>
      <c r="D16" s="4">
        <v>9</v>
      </c>
    </row>
    <row r="17" spans="2:4" ht="15">
      <c r="B17" s="79"/>
      <c r="C17" s="4">
        <v>3</v>
      </c>
      <c r="D17" s="4">
        <v>8</v>
      </c>
    </row>
    <row r="18" spans="2:4" ht="15">
      <c r="B18" s="79"/>
      <c r="C18" s="4">
        <v>4</v>
      </c>
      <c r="D18" s="4">
        <v>7</v>
      </c>
    </row>
    <row r="19" spans="2:4" ht="15">
      <c r="B19" s="79"/>
      <c r="C19" s="4">
        <v>5</v>
      </c>
      <c r="D19" s="4">
        <v>6</v>
      </c>
    </row>
    <row r="20" spans="2:4" ht="15">
      <c r="B20" s="79"/>
      <c r="C20" s="4">
        <v>6</v>
      </c>
      <c r="D20" s="4">
        <v>5</v>
      </c>
    </row>
    <row r="21" spans="2:4" ht="15">
      <c r="B21" s="79" t="s">
        <v>14</v>
      </c>
      <c r="C21" s="4">
        <v>1</v>
      </c>
      <c r="D21" s="4">
        <v>10</v>
      </c>
    </row>
    <row r="22" spans="2:4" ht="15">
      <c r="B22" s="79"/>
      <c r="C22" s="4">
        <v>2</v>
      </c>
      <c r="D22" s="4">
        <v>9</v>
      </c>
    </row>
    <row r="23" spans="2:4" ht="15">
      <c r="B23" s="79"/>
      <c r="C23" s="4">
        <v>3</v>
      </c>
      <c r="D23" s="4">
        <v>8</v>
      </c>
    </row>
    <row r="24" spans="2:4" ht="15">
      <c r="B24" s="79"/>
      <c r="C24" s="4">
        <v>4</v>
      </c>
      <c r="D24" s="4">
        <v>7</v>
      </c>
    </row>
    <row r="25" spans="2:4" ht="15">
      <c r="B25" s="79"/>
      <c r="C25" s="4">
        <v>5</v>
      </c>
      <c r="D25" s="4">
        <v>6</v>
      </c>
    </row>
    <row r="26" spans="2:4" ht="15">
      <c r="B26" s="79"/>
      <c r="C26" s="4">
        <v>6</v>
      </c>
      <c r="D26" s="4">
        <v>5</v>
      </c>
    </row>
    <row r="27" spans="2:4" ht="15">
      <c r="B27" s="79" t="s">
        <v>10</v>
      </c>
      <c r="C27" s="4">
        <v>1</v>
      </c>
      <c r="D27" s="4">
        <v>10</v>
      </c>
    </row>
    <row r="28" spans="2:4" ht="15">
      <c r="B28" s="79"/>
      <c r="C28" s="4">
        <v>2</v>
      </c>
      <c r="D28" s="4">
        <v>9</v>
      </c>
    </row>
    <row r="29" spans="2:4" ht="15">
      <c r="B29" s="79"/>
      <c r="C29" s="4">
        <v>3</v>
      </c>
      <c r="D29" s="4">
        <v>8</v>
      </c>
    </row>
    <row r="30" spans="2:4" ht="15">
      <c r="B30" s="79"/>
      <c r="C30" s="4">
        <v>4</v>
      </c>
      <c r="D30" s="4">
        <v>7</v>
      </c>
    </row>
    <row r="31" spans="2:4" ht="15">
      <c r="B31" s="79"/>
      <c r="C31" s="4">
        <v>5</v>
      </c>
      <c r="D31" s="4">
        <v>6</v>
      </c>
    </row>
    <row r="32" spans="2:4" ht="15">
      <c r="B32" s="79"/>
      <c r="C32" s="4">
        <v>6</v>
      </c>
      <c r="D32" s="4">
        <v>5</v>
      </c>
    </row>
    <row r="33" ht="15">
      <c r="B33" s="5"/>
    </row>
    <row r="34" ht="15">
      <c r="B34" s="5"/>
    </row>
    <row r="35" ht="15">
      <c r="B35" s="5"/>
    </row>
    <row r="36" ht="15">
      <c r="B36" s="5"/>
    </row>
    <row r="37" ht="15">
      <c r="B37" s="5"/>
    </row>
    <row r="38" ht="15">
      <c r="B38" s="5"/>
    </row>
    <row r="39" ht="15">
      <c r="B39" s="5"/>
    </row>
    <row r="40" ht="15">
      <c r="B40" s="5"/>
    </row>
    <row r="41" ht="15">
      <c r="B41" s="5"/>
    </row>
    <row r="42" ht="15">
      <c r="B42" s="5"/>
    </row>
    <row r="43" ht="15">
      <c r="B43" s="5"/>
    </row>
    <row r="44" ht="15">
      <c r="B44" s="5"/>
    </row>
    <row r="45" ht="15">
      <c r="B45" s="5"/>
    </row>
    <row r="46" ht="15">
      <c r="B46" s="5"/>
    </row>
  </sheetData>
  <sheetProtection/>
  <mergeCells count="6">
    <mergeCell ref="B27:B32"/>
    <mergeCell ref="B8:D8"/>
    <mergeCell ref="B2:D2"/>
    <mergeCell ref="B9:B14"/>
    <mergeCell ref="B15:B20"/>
    <mergeCell ref="B21:B2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BZ20"/>
  <sheetViews>
    <sheetView tabSelected="1" zoomScalePageLayoutView="40" workbookViewId="0" topLeftCell="A1">
      <selection activeCell="B2" sqref="B2:C2"/>
    </sheetView>
  </sheetViews>
  <sheetFormatPr defaultColWidth="9.140625" defaultRowHeight="15"/>
  <cols>
    <col min="1" max="1" width="2.28125" style="1" customWidth="1"/>
    <col min="2" max="2" width="19.7109375" style="2" customWidth="1"/>
    <col min="3" max="3" width="10.7109375" style="1" customWidth="1"/>
    <col min="4" max="11" width="6.7109375" style="1" customWidth="1"/>
    <col min="12" max="13" width="10.7109375" style="1" customWidth="1"/>
    <col min="14" max="19" width="6.7109375" style="1" customWidth="1"/>
    <col min="20" max="26" width="17.7109375" style="1" customWidth="1"/>
    <col min="27" max="38" width="3.28125" style="1" customWidth="1"/>
    <col min="39" max="39" width="7.7109375" style="1" customWidth="1"/>
    <col min="40" max="51" width="3.28125" style="1" customWidth="1"/>
    <col min="52" max="52" width="7.7109375" style="1" customWidth="1"/>
    <col min="53" max="64" width="3.28125" style="1" customWidth="1"/>
    <col min="65" max="65" width="7.7109375" style="1" customWidth="1"/>
    <col min="66" max="77" width="3.28125" style="1" customWidth="1"/>
    <col min="78" max="78" width="7.7109375" style="1" customWidth="1"/>
    <col min="79" max="79" width="2.28125" style="1" customWidth="1"/>
    <col min="80" max="16384" width="9.140625" style="1" customWidth="1"/>
  </cols>
  <sheetData>
    <row r="1" ht="15" customHeight="1" thickBot="1"/>
    <row r="2" spans="1:78" s="2" customFormat="1" ht="46.5" customHeight="1" thickBot="1" thickTop="1">
      <c r="A2" s="72"/>
      <c r="B2" s="84"/>
      <c r="C2" s="84"/>
      <c r="D2" s="91" t="s">
        <v>16</v>
      </c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3"/>
      <c r="W2" s="91" t="s">
        <v>48</v>
      </c>
      <c r="X2" s="92"/>
      <c r="Y2" s="92"/>
      <c r="Z2" s="91" t="s">
        <v>19</v>
      </c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3"/>
    </row>
    <row r="3" spans="1:78" s="2" customFormat="1" ht="30.75" customHeight="1" thickBot="1" thickTop="1">
      <c r="A3" s="72"/>
      <c r="B3" s="94" t="s">
        <v>17</v>
      </c>
      <c r="C3" s="85" t="s">
        <v>44</v>
      </c>
      <c r="D3" s="119" t="s">
        <v>12</v>
      </c>
      <c r="E3" s="120"/>
      <c r="F3" s="120" t="s">
        <v>13</v>
      </c>
      <c r="G3" s="120"/>
      <c r="H3" s="120" t="s">
        <v>14</v>
      </c>
      <c r="I3" s="120"/>
      <c r="J3" s="120" t="s">
        <v>15</v>
      </c>
      <c r="K3" s="124"/>
      <c r="L3" s="97" t="s">
        <v>40</v>
      </c>
      <c r="M3" s="97" t="s">
        <v>39</v>
      </c>
      <c r="N3" s="128" t="s">
        <v>49</v>
      </c>
      <c r="O3" s="120"/>
      <c r="P3" s="123" t="s">
        <v>10</v>
      </c>
      <c r="Q3" s="120"/>
      <c r="R3" s="120" t="s">
        <v>15</v>
      </c>
      <c r="S3" s="124"/>
      <c r="T3" s="133" t="s">
        <v>52</v>
      </c>
      <c r="U3" s="125" t="s">
        <v>47</v>
      </c>
      <c r="V3" s="88" t="s">
        <v>30</v>
      </c>
      <c r="W3" s="106" t="s">
        <v>41</v>
      </c>
      <c r="X3" s="109" t="s">
        <v>42</v>
      </c>
      <c r="Y3" s="114" t="s">
        <v>22</v>
      </c>
      <c r="Z3" s="103" t="s">
        <v>43</v>
      </c>
      <c r="AA3" s="101" t="s">
        <v>46</v>
      </c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2"/>
    </row>
    <row r="4" spans="1:78" s="2" customFormat="1" ht="30.75" customHeight="1" thickBot="1">
      <c r="A4" s="72"/>
      <c r="B4" s="95"/>
      <c r="C4" s="86"/>
      <c r="D4" s="117" t="s">
        <v>36</v>
      </c>
      <c r="E4" s="118"/>
      <c r="F4" s="118" t="s">
        <v>37</v>
      </c>
      <c r="G4" s="118"/>
      <c r="H4" s="118" t="s">
        <v>38</v>
      </c>
      <c r="I4" s="118"/>
      <c r="J4" s="118" t="s">
        <v>35</v>
      </c>
      <c r="K4" s="122"/>
      <c r="L4" s="98"/>
      <c r="M4" s="98"/>
      <c r="N4" s="136" t="s">
        <v>50</v>
      </c>
      <c r="O4" s="137"/>
      <c r="P4" s="121" t="s">
        <v>34</v>
      </c>
      <c r="Q4" s="118"/>
      <c r="R4" s="118" t="s">
        <v>35</v>
      </c>
      <c r="S4" s="122"/>
      <c r="T4" s="134"/>
      <c r="U4" s="126"/>
      <c r="V4" s="89"/>
      <c r="W4" s="107"/>
      <c r="X4" s="110"/>
      <c r="Y4" s="115"/>
      <c r="Z4" s="104"/>
      <c r="AA4" s="80" t="s">
        <v>31</v>
      </c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2"/>
      <c r="AM4" s="71"/>
      <c r="AN4" s="97" t="s">
        <v>32</v>
      </c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 t="s">
        <v>45</v>
      </c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 t="s">
        <v>33</v>
      </c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112"/>
    </row>
    <row r="5" spans="1:78" s="3" customFormat="1" ht="30.75" customHeight="1">
      <c r="A5" s="72"/>
      <c r="B5" s="95"/>
      <c r="C5" s="86"/>
      <c r="D5" s="117"/>
      <c r="E5" s="118"/>
      <c r="F5" s="118"/>
      <c r="G5" s="118"/>
      <c r="H5" s="118"/>
      <c r="I5" s="118"/>
      <c r="J5" s="118"/>
      <c r="K5" s="122"/>
      <c r="L5" s="98"/>
      <c r="M5" s="98"/>
      <c r="N5" s="138"/>
      <c r="O5" s="139"/>
      <c r="P5" s="121"/>
      <c r="Q5" s="118"/>
      <c r="R5" s="118"/>
      <c r="S5" s="122"/>
      <c r="T5" s="134"/>
      <c r="U5" s="126"/>
      <c r="V5" s="89"/>
      <c r="W5" s="107"/>
      <c r="X5" s="110"/>
      <c r="Y5" s="115"/>
      <c r="Z5" s="104"/>
      <c r="AA5" s="100">
        <v>1</v>
      </c>
      <c r="AB5" s="83"/>
      <c r="AC5" s="83">
        <v>2</v>
      </c>
      <c r="AD5" s="83"/>
      <c r="AE5" s="83">
        <v>3</v>
      </c>
      <c r="AF5" s="83"/>
      <c r="AG5" s="83">
        <v>4</v>
      </c>
      <c r="AH5" s="83"/>
      <c r="AI5" s="83">
        <v>5</v>
      </c>
      <c r="AJ5" s="83"/>
      <c r="AK5" s="83">
        <v>6</v>
      </c>
      <c r="AL5" s="83"/>
      <c r="AM5" s="97" t="s">
        <v>24</v>
      </c>
      <c r="AN5" s="100">
        <v>1</v>
      </c>
      <c r="AO5" s="83"/>
      <c r="AP5" s="83">
        <v>2</v>
      </c>
      <c r="AQ5" s="83"/>
      <c r="AR5" s="83">
        <v>3</v>
      </c>
      <c r="AS5" s="83"/>
      <c r="AT5" s="83">
        <v>4</v>
      </c>
      <c r="AU5" s="83"/>
      <c r="AV5" s="83">
        <v>5</v>
      </c>
      <c r="AW5" s="83"/>
      <c r="AX5" s="83">
        <v>6</v>
      </c>
      <c r="AY5" s="83"/>
      <c r="AZ5" s="97" t="s">
        <v>25</v>
      </c>
      <c r="BA5" s="100">
        <v>1</v>
      </c>
      <c r="BB5" s="83"/>
      <c r="BC5" s="83">
        <v>2</v>
      </c>
      <c r="BD5" s="83"/>
      <c r="BE5" s="83">
        <v>3</v>
      </c>
      <c r="BF5" s="83"/>
      <c r="BG5" s="83">
        <v>4</v>
      </c>
      <c r="BH5" s="83"/>
      <c r="BI5" s="83">
        <v>5</v>
      </c>
      <c r="BJ5" s="83"/>
      <c r="BK5" s="83">
        <v>6</v>
      </c>
      <c r="BL5" s="83"/>
      <c r="BM5" s="97" t="s">
        <v>26</v>
      </c>
      <c r="BN5" s="100">
        <v>1</v>
      </c>
      <c r="BO5" s="83"/>
      <c r="BP5" s="83">
        <v>2</v>
      </c>
      <c r="BQ5" s="83"/>
      <c r="BR5" s="83">
        <v>3</v>
      </c>
      <c r="BS5" s="83"/>
      <c r="BT5" s="83">
        <v>4</v>
      </c>
      <c r="BU5" s="83"/>
      <c r="BV5" s="83">
        <v>5</v>
      </c>
      <c r="BW5" s="83"/>
      <c r="BX5" s="83">
        <v>6</v>
      </c>
      <c r="BY5" s="83"/>
      <c r="BZ5" s="112" t="s">
        <v>27</v>
      </c>
    </row>
    <row r="6" spans="1:78" s="2" customFormat="1" ht="30.75" customHeight="1" thickBot="1">
      <c r="A6" s="72"/>
      <c r="B6" s="96"/>
      <c r="C6" s="87"/>
      <c r="D6" s="54" t="s">
        <v>11</v>
      </c>
      <c r="E6" s="55" t="s">
        <v>23</v>
      </c>
      <c r="F6" s="55" t="s">
        <v>11</v>
      </c>
      <c r="G6" s="55" t="s">
        <v>23</v>
      </c>
      <c r="H6" s="55" t="s">
        <v>11</v>
      </c>
      <c r="I6" s="55" t="s">
        <v>23</v>
      </c>
      <c r="J6" s="55" t="s">
        <v>11</v>
      </c>
      <c r="K6" s="56" t="s">
        <v>23</v>
      </c>
      <c r="L6" s="99"/>
      <c r="M6" s="99"/>
      <c r="N6" s="140"/>
      <c r="O6" s="141"/>
      <c r="P6" s="78" t="s">
        <v>11</v>
      </c>
      <c r="Q6" s="55" t="s">
        <v>23</v>
      </c>
      <c r="R6" s="55" t="s">
        <v>11</v>
      </c>
      <c r="S6" s="56" t="s">
        <v>23</v>
      </c>
      <c r="T6" s="135"/>
      <c r="U6" s="127"/>
      <c r="V6" s="90"/>
      <c r="W6" s="108"/>
      <c r="X6" s="111"/>
      <c r="Y6" s="116"/>
      <c r="Z6" s="105"/>
      <c r="AA6" s="57" t="s">
        <v>11</v>
      </c>
      <c r="AB6" s="55" t="s">
        <v>23</v>
      </c>
      <c r="AC6" s="55" t="s">
        <v>11</v>
      </c>
      <c r="AD6" s="55" t="s">
        <v>23</v>
      </c>
      <c r="AE6" s="55" t="s">
        <v>11</v>
      </c>
      <c r="AF6" s="55" t="s">
        <v>23</v>
      </c>
      <c r="AG6" s="55" t="s">
        <v>11</v>
      </c>
      <c r="AH6" s="55" t="s">
        <v>23</v>
      </c>
      <c r="AI6" s="55" t="s">
        <v>11</v>
      </c>
      <c r="AJ6" s="55" t="s">
        <v>23</v>
      </c>
      <c r="AK6" s="55" t="s">
        <v>11</v>
      </c>
      <c r="AL6" s="55" t="s">
        <v>23</v>
      </c>
      <c r="AM6" s="99"/>
      <c r="AN6" s="57" t="s">
        <v>11</v>
      </c>
      <c r="AO6" s="55" t="s">
        <v>23</v>
      </c>
      <c r="AP6" s="55" t="s">
        <v>11</v>
      </c>
      <c r="AQ6" s="55" t="s">
        <v>23</v>
      </c>
      <c r="AR6" s="55" t="s">
        <v>11</v>
      </c>
      <c r="AS6" s="55" t="s">
        <v>23</v>
      </c>
      <c r="AT6" s="55" t="s">
        <v>11</v>
      </c>
      <c r="AU6" s="55" t="s">
        <v>23</v>
      </c>
      <c r="AV6" s="55" t="s">
        <v>11</v>
      </c>
      <c r="AW6" s="55" t="s">
        <v>23</v>
      </c>
      <c r="AX6" s="55" t="s">
        <v>11</v>
      </c>
      <c r="AY6" s="55" t="s">
        <v>23</v>
      </c>
      <c r="AZ6" s="99"/>
      <c r="BA6" s="57" t="s">
        <v>11</v>
      </c>
      <c r="BB6" s="55" t="s">
        <v>23</v>
      </c>
      <c r="BC6" s="55" t="s">
        <v>11</v>
      </c>
      <c r="BD6" s="55" t="s">
        <v>23</v>
      </c>
      <c r="BE6" s="55" t="s">
        <v>11</v>
      </c>
      <c r="BF6" s="55" t="s">
        <v>23</v>
      </c>
      <c r="BG6" s="55" t="s">
        <v>11</v>
      </c>
      <c r="BH6" s="55" t="s">
        <v>23</v>
      </c>
      <c r="BI6" s="55" t="s">
        <v>11</v>
      </c>
      <c r="BJ6" s="55" t="s">
        <v>23</v>
      </c>
      <c r="BK6" s="55" t="s">
        <v>11</v>
      </c>
      <c r="BL6" s="55" t="s">
        <v>23</v>
      </c>
      <c r="BM6" s="99"/>
      <c r="BN6" s="57" t="s">
        <v>11</v>
      </c>
      <c r="BO6" s="55" t="s">
        <v>23</v>
      </c>
      <c r="BP6" s="55" t="s">
        <v>11</v>
      </c>
      <c r="BQ6" s="55" t="s">
        <v>23</v>
      </c>
      <c r="BR6" s="55" t="s">
        <v>11</v>
      </c>
      <c r="BS6" s="55" t="s">
        <v>23</v>
      </c>
      <c r="BT6" s="55" t="s">
        <v>11</v>
      </c>
      <c r="BU6" s="55" t="s">
        <v>23</v>
      </c>
      <c r="BV6" s="55" t="s">
        <v>11</v>
      </c>
      <c r="BW6" s="55" t="s">
        <v>23</v>
      </c>
      <c r="BX6" s="55" t="s">
        <v>11</v>
      </c>
      <c r="BY6" s="55" t="s">
        <v>23</v>
      </c>
      <c r="BZ6" s="113"/>
    </row>
    <row r="7" spans="2:78" ht="30.75" customHeight="1">
      <c r="B7" s="12" t="s">
        <v>0</v>
      </c>
      <c r="C7" s="13">
        <v>425</v>
      </c>
      <c r="D7" s="6">
        <v>20</v>
      </c>
      <c r="E7" s="7">
        <v>14</v>
      </c>
      <c r="F7" s="7">
        <v>13</v>
      </c>
      <c r="G7" s="7">
        <v>23</v>
      </c>
      <c r="H7" s="7">
        <v>16</v>
      </c>
      <c r="I7" s="7">
        <v>21</v>
      </c>
      <c r="J7" s="7">
        <v>2</v>
      </c>
      <c r="K7" s="7">
        <v>3</v>
      </c>
      <c r="L7" s="29">
        <f aca="true" t="shared" si="0" ref="L7:L16">SUM(D7:K7)</f>
        <v>112</v>
      </c>
      <c r="M7" s="30">
        <f aca="true" t="shared" si="1" ref="M7:M17">L7/C7</f>
        <v>0.2635294117647059</v>
      </c>
      <c r="N7" s="144"/>
      <c r="O7" s="145"/>
      <c r="P7" s="7">
        <v>20</v>
      </c>
      <c r="Q7" s="7">
        <v>8</v>
      </c>
      <c r="R7" s="7">
        <v>10</v>
      </c>
      <c r="S7" s="8">
        <v>30</v>
      </c>
      <c r="T7" s="41"/>
      <c r="U7" s="73"/>
      <c r="V7" s="35">
        <f>M7*Nastavenie!$D$3+SUM(N7:O7)*Nastavenie!$D$4+SUM(P7:Q7)*Nastavenie!$D$5+SUM(R7:S7)*Nastavenie!$D$6+T7+U7</f>
        <v>331.5294117647059</v>
      </c>
      <c r="W7" s="46">
        <f aca="true" t="shared" si="2" ref="W7:W16">V7+Z7</f>
        <v>433.5294117647059</v>
      </c>
      <c r="X7" s="47">
        <f>MAX($W$7:$W$16)-$W7</f>
        <v>50.97679170923948</v>
      </c>
      <c r="Y7" s="13">
        <f>_xlfn.RANK.EQ($W7,$W$7:$W$16)</f>
        <v>2</v>
      </c>
      <c r="Z7" s="38">
        <f aca="true" t="shared" si="3" ref="Z7:Z16">AM7+AZ7+BM7+BZ7</f>
        <v>102</v>
      </c>
      <c r="AA7" s="58"/>
      <c r="AB7" s="59"/>
      <c r="AC7" s="59"/>
      <c r="AD7" s="59"/>
      <c r="AE7" s="59"/>
      <c r="AF7" s="59">
        <v>1</v>
      </c>
      <c r="AG7" s="59"/>
      <c r="AH7" s="59"/>
      <c r="AI7" s="59"/>
      <c r="AJ7" s="59"/>
      <c r="AK7" s="59"/>
      <c r="AL7" s="59"/>
      <c r="AM7" s="64">
        <f>SUM(SUM(AA7:AB7)*Nastavenie!$D$9,SUM(AC7:AD7)*Nastavenie!$D$10,SUM(AE7:AF7)*Nastavenie!$D$11,SUM(AG7:AH7)*Nastavenie!$D$12,SUM(AI7:AJ7)*Nastavenie!$D$13,SUM(AK7:AL7)*Nastavenie!$D$14,)</f>
        <v>8</v>
      </c>
      <c r="AN7" s="58"/>
      <c r="AO7" s="59"/>
      <c r="AP7" s="59"/>
      <c r="AQ7" s="59">
        <v>1</v>
      </c>
      <c r="AR7" s="59"/>
      <c r="AS7" s="59"/>
      <c r="AT7" s="59"/>
      <c r="AU7" s="59">
        <v>1</v>
      </c>
      <c r="AV7" s="59"/>
      <c r="AW7" s="59"/>
      <c r="AX7" s="59"/>
      <c r="AY7" s="59"/>
      <c r="AZ7" s="64">
        <f>SUM(SUM(AN7:AO7)*Nastavenie!$D$15,SUM(AP7:AQ7)*Nastavenie!$D$16,SUM(AR7:AS7)*Nastavenie!$D$17,SUM(AT7:AU7)*Nastavenie!$D$18,SUM(AV7:AW7)*Nastavenie!$D$19,SUM(AX7:AY7)*Nastavenie!$D$20)</f>
        <v>16</v>
      </c>
      <c r="BA7" s="58"/>
      <c r="BB7" s="59">
        <v>1</v>
      </c>
      <c r="BC7" s="59"/>
      <c r="BD7" s="59">
        <v>1</v>
      </c>
      <c r="BE7" s="59"/>
      <c r="BF7" s="59"/>
      <c r="BG7" s="59">
        <v>1</v>
      </c>
      <c r="BH7" s="59"/>
      <c r="BI7" s="59">
        <v>1</v>
      </c>
      <c r="BJ7" s="59"/>
      <c r="BK7" s="59"/>
      <c r="BL7" s="59"/>
      <c r="BM7" s="64">
        <f>SUM(SUM(BA7:BB7)*Nastavenie!$D$21,SUM(BC7:BD7)*Nastavenie!$D$22,SUM(BE7:BF7)*Nastavenie!$D$23,SUM(BG7:BH7)*Nastavenie!$D$24,SUM(BI7:BJ7)*Nastavenie!$D$25,SUM(BK7:BL7)*Nastavenie!$D$26)</f>
        <v>32</v>
      </c>
      <c r="BN7" s="58">
        <v>1</v>
      </c>
      <c r="BO7" s="59"/>
      <c r="BP7" s="59">
        <v>1</v>
      </c>
      <c r="BQ7" s="59">
        <v>1</v>
      </c>
      <c r="BR7" s="59"/>
      <c r="BS7" s="59"/>
      <c r="BT7" s="59"/>
      <c r="BU7" s="59">
        <v>1</v>
      </c>
      <c r="BV7" s="59">
        <v>1</v>
      </c>
      <c r="BW7" s="59"/>
      <c r="BX7" s="59">
        <v>1</v>
      </c>
      <c r="BY7" s="59"/>
      <c r="BZ7" s="67">
        <f>SUM(SUM(BN7:BO7)*Nastavenie!$D$27,SUM(BP7:BQ7)*Nastavenie!$D$28,SUM(BR7:BS7)*Nastavenie!$D$29,SUM(BT7:BU7)*Nastavenie!$D$30,SUM(BV7:BW7)*Nastavenie!$D$31,SUM(BX7:BY7)*Nastavenie!$D$32)</f>
        <v>46</v>
      </c>
    </row>
    <row r="8" spans="2:78" ht="30.75" customHeight="1">
      <c r="B8" s="14" t="s">
        <v>1</v>
      </c>
      <c r="C8" s="15">
        <v>534</v>
      </c>
      <c r="D8" s="9">
        <v>3</v>
      </c>
      <c r="E8" s="10">
        <v>2</v>
      </c>
      <c r="F8" s="10">
        <v>3</v>
      </c>
      <c r="G8" s="10">
        <v>2</v>
      </c>
      <c r="H8" s="10">
        <v>5</v>
      </c>
      <c r="I8" s="10">
        <v>12</v>
      </c>
      <c r="J8" s="10"/>
      <c r="K8" s="10"/>
      <c r="L8" s="31">
        <f t="shared" si="0"/>
        <v>27</v>
      </c>
      <c r="M8" s="32">
        <f t="shared" si="1"/>
        <v>0.05056179775280899</v>
      </c>
      <c r="N8" s="142"/>
      <c r="O8" s="143"/>
      <c r="P8" s="10"/>
      <c r="Q8" s="10"/>
      <c r="R8" s="10"/>
      <c r="S8" s="11"/>
      <c r="T8" s="42"/>
      <c r="U8" s="74"/>
      <c r="V8" s="36">
        <f>M8*Nastavenie!$D$3+SUM(N8:O8)*Nastavenie!$D$4+SUM(P8:Q8)*Nastavenie!$D$5+SUM(R8:S8)*Nastavenie!$D$6+T8+U8</f>
        <v>50.561797752808985</v>
      </c>
      <c r="W8" s="48">
        <f t="shared" si="2"/>
        <v>101.56179775280899</v>
      </c>
      <c r="X8" s="49">
        <f aca="true" t="shared" si="4" ref="X8:X16">MAX($W$7:$W$16)-$W8</f>
        <v>382.9444057211364</v>
      </c>
      <c r="Y8" s="15">
        <f aca="true" t="shared" si="5" ref="Y8:Y16">_xlfn.RANK.EQ($W8,$W$7:$W$16)</f>
        <v>6</v>
      </c>
      <c r="Z8" s="39">
        <f t="shared" si="3"/>
        <v>51</v>
      </c>
      <c r="AA8" s="60"/>
      <c r="AB8" s="61"/>
      <c r="AC8" s="61"/>
      <c r="AD8" s="61"/>
      <c r="AE8" s="61"/>
      <c r="AF8" s="61"/>
      <c r="AG8" s="61"/>
      <c r="AH8" s="61">
        <v>1</v>
      </c>
      <c r="AI8" s="61"/>
      <c r="AJ8" s="61"/>
      <c r="AK8" s="61"/>
      <c r="AL8" s="61"/>
      <c r="AM8" s="65">
        <f>SUM(SUM(AA8:AB8)*Nastavenie!$D$9,SUM(AC8:AD8)*Nastavenie!$D$10,SUM(AE8:AF8)*Nastavenie!$D$11,SUM(AG8:AH8)*Nastavenie!$D$12,SUM(AI8:AJ8)*Nastavenie!$D$13,SUM(AK8:AL8)*Nastavenie!$D$14,)</f>
        <v>7</v>
      </c>
      <c r="AN8" s="60"/>
      <c r="AO8" s="61"/>
      <c r="AP8" s="61"/>
      <c r="AQ8" s="61"/>
      <c r="AR8" s="61">
        <v>1</v>
      </c>
      <c r="AS8" s="61"/>
      <c r="AT8" s="61"/>
      <c r="AU8" s="61"/>
      <c r="AV8" s="61">
        <v>1</v>
      </c>
      <c r="AW8" s="61"/>
      <c r="AX8" s="61"/>
      <c r="AY8" s="61"/>
      <c r="AZ8" s="65">
        <f>SUM(SUM(AN8:AO8)*Nastavenie!$D$15,SUM(AP8:AQ8)*Nastavenie!$D$16,SUM(AR8:AS8)*Nastavenie!$D$17,SUM(AT8:AU8)*Nastavenie!$D$18,SUM(AV8:AW8)*Nastavenie!$D$19,SUM(AX8:AY8)*Nastavenie!$D$20)</f>
        <v>14</v>
      </c>
      <c r="BA8" s="60">
        <v>1</v>
      </c>
      <c r="BB8" s="61"/>
      <c r="BC8" s="61"/>
      <c r="BD8" s="61"/>
      <c r="BE8" s="61"/>
      <c r="BF8" s="61">
        <v>1</v>
      </c>
      <c r="BG8" s="61"/>
      <c r="BH8" s="61">
        <v>1</v>
      </c>
      <c r="BI8" s="61"/>
      <c r="BJ8" s="61"/>
      <c r="BK8" s="61"/>
      <c r="BL8" s="61">
        <v>1</v>
      </c>
      <c r="BM8" s="65">
        <f>SUM(SUM(BA8:BB8)*Nastavenie!$D$21,SUM(BC8:BD8)*Nastavenie!$D$22,SUM(BE8:BF8)*Nastavenie!$D$23,SUM(BG8:BH8)*Nastavenie!$D$24,SUM(BI8:BJ8)*Nastavenie!$D$25,SUM(BK8:BL8)*Nastavenie!$D$26)</f>
        <v>30</v>
      </c>
      <c r="BN8" s="60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8">
        <f>SUM(SUM(BN8:BO8)*Nastavenie!$D$27,SUM(BP8:BQ8)*Nastavenie!$D$28,SUM(BR8:BS8)*Nastavenie!$D$29,SUM(BT8:BU8)*Nastavenie!$D$30,SUM(BV8:BW8)*Nastavenie!$D$31,SUM(BX8:BY8)*Nastavenie!$D$32)</f>
        <v>0</v>
      </c>
    </row>
    <row r="9" spans="2:78" ht="30.75" customHeight="1">
      <c r="B9" s="14" t="s">
        <v>2</v>
      </c>
      <c r="C9" s="15">
        <v>356</v>
      </c>
      <c r="D9" s="9">
        <v>11</v>
      </c>
      <c r="E9" s="10">
        <v>13</v>
      </c>
      <c r="F9" s="10">
        <v>13</v>
      </c>
      <c r="G9" s="10">
        <v>10</v>
      </c>
      <c r="H9" s="10">
        <v>20</v>
      </c>
      <c r="I9" s="10">
        <v>24</v>
      </c>
      <c r="J9" s="10"/>
      <c r="K9" s="10">
        <v>1</v>
      </c>
      <c r="L9" s="31">
        <f t="shared" si="0"/>
        <v>92</v>
      </c>
      <c r="M9" s="32">
        <f t="shared" si="1"/>
        <v>0.25842696629213485</v>
      </c>
      <c r="N9" s="142"/>
      <c r="O9" s="143"/>
      <c r="P9" s="10">
        <v>7</v>
      </c>
      <c r="Q9" s="10">
        <v>3</v>
      </c>
      <c r="R9" s="10">
        <v>5</v>
      </c>
      <c r="S9" s="11">
        <v>20</v>
      </c>
      <c r="T9" s="42">
        <v>10</v>
      </c>
      <c r="U9" s="74"/>
      <c r="V9" s="36">
        <f>M9*Nastavenie!$D$3+SUM(N9:O9)*Nastavenie!$D$4+SUM(P9:Q9)*Nastavenie!$D$5+SUM(R9:S9)*Nastavenie!$D$6+T9+U9</f>
        <v>303.42696629213486</v>
      </c>
      <c r="W9" s="48">
        <f t="shared" si="2"/>
        <v>364.42696629213486</v>
      </c>
      <c r="X9" s="49">
        <f t="shared" si="4"/>
        <v>120.07923718181053</v>
      </c>
      <c r="Y9" s="15">
        <f t="shared" si="5"/>
        <v>3</v>
      </c>
      <c r="Z9" s="39">
        <f t="shared" si="3"/>
        <v>61</v>
      </c>
      <c r="AA9" s="60">
        <v>1</v>
      </c>
      <c r="AB9" s="61">
        <v>1</v>
      </c>
      <c r="AC9" s="61">
        <v>1</v>
      </c>
      <c r="AD9" s="61">
        <v>1</v>
      </c>
      <c r="AE9" s="61"/>
      <c r="AF9" s="61"/>
      <c r="AG9" s="61">
        <v>1</v>
      </c>
      <c r="AH9" s="61"/>
      <c r="AI9" s="61"/>
      <c r="AJ9" s="61">
        <v>1</v>
      </c>
      <c r="AK9" s="61"/>
      <c r="AL9" s="61"/>
      <c r="AM9" s="65">
        <f>SUM(SUM(AA9:AB9)*Nastavenie!$D$9,SUM(AC9:AD9)*Nastavenie!$D$10,SUM(AE9:AF9)*Nastavenie!$D$11,SUM(AG9:AH9)*Nastavenie!$D$12,SUM(AI9:AJ9)*Nastavenie!$D$13,SUM(AK9:AL9)*Nastavenie!$D$14,)</f>
        <v>51</v>
      </c>
      <c r="AN9" s="60"/>
      <c r="AO9" s="61"/>
      <c r="AP9" s="61"/>
      <c r="AQ9" s="61"/>
      <c r="AR9" s="61"/>
      <c r="AS9" s="61"/>
      <c r="AT9" s="61"/>
      <c r="AU9" s="61"/>
      <c r="AV9" s="61"/>
      <c r="AW9" s="61"/>
      <c r="AX9" s="61">
        <v>1</v>
      </c>
      <c r="AY9" s="61"/>
      <c r="AZ9" s="65">
        <f>SUM(SUM(AN9:AO9)*Nastavenie!$D$15,SUM(AP9:AQ9)*Nastavenie!$D$16,SUM(AR9:AS9)*Nastavenie!$D$17,SUM(AT9:AU9)*Nastavenie!$D$18,SUM(AV9:AW9)*Nastavenie!$D$19,SUM(AX9:AY9)*Nastavenie!$D$20)</f>
        <v>5</v>
      </c>
      <c r="BA9" s="60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5">
        <f>SUM(SUM(BA9:BB9)*Nastavenie!$D$21,SUM(BC9:BD9)*Nastavenie!$D$22,SUM(BE9:BF9)*Nastavenie!$D$23,SUM(BG9:BH9)*Nastavenie!$D$24,SUM(BI9:BJ9)*Nastavenie!$D$25,SUM(BK9:BL9)*Nastavenie!$D$26)</f>
        <v>0</v>
      </c>
      <c r="BN9" s="60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>
        <v>1</v>
      </c>
      <c r="BZ9" s="68">
        <f>SUM(SUM(BN9:BO9)*Nastavenie!$D$27,SUM(BP9:BQ9)*Nastavenie!$D$28,SUM(BR9:BS9)*Nastavenie!$D$29,SUM(BT9:BU9)*Nastavenie!$D$30,SUM(BV9:BW9)*Nastavenie!$D$31,SUM(BX9:BY9)*Nastavenie!$D$32)</f>
        <v>5</v>
      </c>
    </row>
    <row r="10" spans="2:78" ht="30.75" customHeight="1">
      <c r="B10" s="14" t="s">
        <v>3</v>
      </c>
      <c r="C10" s="15">
        <v>605</v>
      </c>
      <c r="D10" s="9">
        <v>2</v>
      </c>
      <c r="E10" s="10">
        <v>2</v>
      </c>
      <c r="F10" s="10">
        <v>4</v>
      </c>
      <c r="G10" s="10">
        <v>6</v>
      </c>
      <c r="H10" s="10">
        <v>4</v>
      </c>
      <c r="I10" s="10">
        <v>6</v>
      </c>
      <c r="J10" s="10"/>
      <c r="K10" s="10">
        <v>1</v>
      </c>
      <c r="L10" s="31">
        <f t="shared" si="0"/>
        <v>25</v>
      </c>
      <c r="M10" s="32">
        <f t="shared" si="1"/>
        <v>0.04132231404958678</v>
      </c>
      <c r="N10" s="142"/>
      <c r="O10" s="143"/>
      <c r="P10" s="10">
        <v>5</v>
      </c>
      <c r="Q10" s="10">
        <v>3</v>
      </c>
      <c r="R10" s="10">
        <v>1</v>
      </c>
      <c r="S10" s="11">
        <v>5</v>
      </c>
      <c r="T10" s="42"/>
      <c r="U10" s="74"/>
      <c r="V10" s="36">
        <f>M10*Nastavenie!$D$3+SUM(N10:O10)*Nastavenie!$D$4+SUM(P10:Q10)*Nastavenie!$D$5+SUM(R10:S10)*Nastavenie!$D$6+T10+U10</f>
        <v>55.32231404958678</v>
      </c>
      <c r="W10" s="48">
        <f t="shared" si="2"/>
        <v>75.32231404958678</v>
      </c>
      <c r="X10" s="49">
        <f t="shared" si="4"/>
        <v>409.1838894243586</v>
      </c>
      <c r="Y10" s="15">
        <f t="shared" si="5"/>
        <v>7</v>
      </c>
      <c r="Z10" s="39">
        <f t="shared" si="3"/>
        <v>20</v>
      </c>
      <c r="AA10" s="60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>
        <v>1</v>
      </c>
      <c r="AM10" s="65">
        <f>SUM(SUM(AA10:AB10)*Nastavenie!$D$9,SUM(AC10:AD10)*Nastavenie!$D$10,SUM(AE10:AF10)*Nastavenie!$D$11,SUM(AG10:AH10)*Nastavenie!$D$12,SUM(AI10:AJ10)*Nastavenie!$D$13,SUM(AK10:AL10)*Nastavenie!$D$14,)</f>
        <v>5</v>
      </c>
      <c r="AN10" s="60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5">
        <f>SUM(SUM(AN10:AO10)*Nastavenie!$D$15,SUM(AP10:AQ10)*Nastavenie!$D$16,SUM(AR10:AS10)*Nastavenie!$D$17,SUM(AT10:AU10)*Nastavenie!$D$18,SUM(AV10:AW10)*Nastavenie!$D$19,SUM(AX10:AY10)*Nastavenie!$D$20)</f>
        <v>0</v>
      </c>
      <c r="BA10" s="60"/>
      <c r="BB10" s="61"/>
      <c r="BC10" s="61">
        <v>1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5">
        <f>SUM(SUM(BA10:BB10)*Nastavenie!$D$21,SUM(BC10:BD10)*Nastavenie!$D$22,SUM(BE10:BF10)*Nastavenie!$D$23,SUM(BG10:BH10)*Nastavenie!$D$24,SUM(BI10:BJ10)*Nastavenie!$D$25,SUM(BK10:BL10)*Nastavenie!$D$26)</f>
        <v>9</v>
      </c>
      <c r="BN10" s="60"/>
      <c r="BO10" s="61"/>
      <c r="BP10" s="61"/>
      <c r="BQ10" s="61"/>
      <c r="BR10" s="61"/>
      <c r="BS10" s="61"/>
      <c r="BT10" s="61"/>
      <c r="BU10" s="61"/>
      <c r="BV10" s="61"/>
      <c r="BW10" s="61">
        <v>1</v>
      </c>
      <c r="BX10" s="61"/>
      <c r="BY10" s="61"/>
      <c r="BZ10" s="68">
        <f>SUM(SUM(BN10:BO10)*Nastavenie!$D$27,SUM(BP10:BQ10)*Nastavenie!$D$28,SUM(BR10:BS10)*Nastavenie!$D$29,SUM(BT10:BU10)*Nastavenie!$D$30,SUM(BV10:BW10)*Nastavenie!$D$31,SUM(BX10:BY10)*Nastavenie!$D$32)</f>
        <v>6</v>
      </c>
    </row>
    <row r="11" spans="2:78" ht="30.75" customHeight="1">
      <c r="B11" s="14" t="s">
        <v>4</v>
      </c>
      <c r="C11" s="15">
        <v>307</v>
      </c>
      <c r="D11" s="9"/>
      <c r="E11" s="10"/>
      <c r="F11" s="10">
        <v>1</v>
      </c>
      <c r="G11" s="10"/>
      <c r="H11" s="10">
        <v>2</v>
      </c>
      <c r="I11" s="10"/>
      <c r="J11" s="10"/>
      <c r="K11" s="10"/>
      <c r="L11" s="31">
        <f t="shared" si="0"/>
        <v>3</v>
      </c>
      <c r="M11" s="32">
        <f t="shared" si="1"/>
        <v>0.009771986970684038</v>
      </c>
      <c r="N11" s="142"/>
      <c r="O11" s="143"/>
      <c r="P11" s="10">
        <v>5</v>
      </c>
      <c r="Q11" s="10">
        <v>1</v>
      </c>
      <c r="R11" s="10"/>
      <c r="S11" s="11">
        <v>2</v>
      </c>
      <c r="T11" s="42"/>
      <c r="U11" s="74"/>
      <c r="V11" s="36">
        <f>M11*Nastavenie!$D$3+SUM(N11:O11)*Nastavenie!$D$4+SUM(P11:Q11)*Nastavenie!$D$5+SUM(R11:S11)*Nastavenie!$D$6+T11+U11</f>
        <v>17.77198697068404</v>
      </c>
      <c r="W11" s="48">
        <f t="shared" si="2"/>
        <v>25.77198697068404</v>
      </c>
      <c r="X11" s="49">
        <f t="shared" si="4"/>
        <v>458.73421650326134</v>
      </c>
      <c r="Y11" s="15">
        <f t="shared" si="5"/>
        <v>8</v>
      </c>
      <c r="Z11" s="39">
        <f t="shared" si="3"/>
        <v>8</v>
      </c>
      <c r="AA11" s="60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5">
        <f>SUM(SUM(AA11:AB11)*Nastavenie!$D$9,SUM(AC11:AD11)*Nastavenie!$D$10,SUM(AE11:AF11)*Nastavenie!$D$11,SUM(AG11:AH11)*Nastavenie!$D$12,SUM(AI11:AJ11)*Nastavenie!$D$13,SUM(AK11:AL11)*Nastavenie!$D$14,)</f>
        <v>0</v>
      </c>
      <c r="AN11" s="60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5">
        <f>SUM(SUM(AN11:AO11)*Nastavenie!$D$15,SUM(AP11:AQ11)*Nastavenie!$D$16,SUM(AR11:AS11)*Nastavenie!$D$17,SUM(AT11:AU11)*Nastavenie!$D$18,SUM(AV11:AW11)*Nastavenie!$D$19,SUM(AX11:AY11)*Nastavenie!$D$20)</f>
        <v>0</v>
      </c>
      <c r="BA11" s="60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5">
        <f>SUM(SUM(BA11:BB11)*Nastavenie!$D$21,SUM(BC11:BD11)*Nastavenie!$D$22,SUM(BE11:BF11)*Nastavenie!$D$23,SUM(BG11:BH11)*Nastavenie!$D$24,SUM(BI11:BJ11)*Nastavenie!$D$25,SUM(BK11:BL11)*Nastavenie!$D$26)</f>
        <v>0</v>
      </c>
      <c r="BN11" s="60"/>
      <c r="BO11" s="61"/>
      <c r="BP11" s="61"/>
      <c r="BQ11" s="61"/>
      <c r="BR11" s="61">
        <v>1</v>
      </c>
      <c r="BS11" s="61"/>
      <c r="BT11" s="61"/>
      <c r="BU11" s="61"/>
      <c r="BV11" s="61"/>
      <c r="BW11" s="61"/>
      <c r="BX11" s="61"/>
      <c r="BY11" s="61"/>
      <c r="BZ11" s="68">
        <f>SUM(SUM(BN11:BO11)*Nastavenie!$D$27,SUM(BP11:BQ11)*Nastavenie!$D$28,SUM(BR11:BS11)*Nastavenie!$D$29,SUM(BT11:BU11)*Nastavenie!$D$30,SUM(BV11:BW11)*Nastavenie!$D$31,SUM(BX11:BY11)*Nastavenie!$D$32)</f>
        <v>8</v>
      </c>
    </row>
    <row r="12" spans="2:78" ht="30.75" customHeight="1">
      <c r="B12" s="14" t="s">
        <v>5</v>
      </c>
      <c r="C12" s="15">
        <v>403</v>
      </c>
      <c r="D12" s="9">
        <v>12</v>
      </c>
      <c r="E12" s="10">
        <v>8</v>
      </c>
      <c r="F12" s="10">
        <v>18</v>
      </c>
      <c r="G12" s="10">
        <v>22</v>
      </c>
      <c r="H12" s="10">
        <v>15</v>
      </c>
      <c r="I12" s="10">
        <v>36</v>
      </c>
      <c r="J12" s="10">
        <v>8</v>
      </c>
      <c r="K12" s="10">
        <v>15</v>
      </c>
      <c r="L12" s="31">
        <f t="shared" si="0"/>
        <v>134</v>
      </c>
      <c r="M12" s="32">
        <f t="shared" si="1"/>
        <v>0.3325062034739454</v>
      </c>
      <c r="N12" s="142">
        <v>4</v>
      </c>
      <c r="O12" s="143"/>
      <c r="P12" s="10">
        <v>14</v>
      </c>
      <c r="Q12" s="10">
        <v>8</v>
      </c>
      <c r="R12" s="10">
        <v>8</v>
      </c>
      <c r="S12" s="11">
        <v>35</v>
      </c>
      <c r="T12" s="42">
        <v>10</v>
      </c>
      <c r="U12" s="74">
        <v>18</v>
      </c>
      <c r="V12" s="36">
        <f>M12*Nastavenie!$D$3+SUM(N12:O12)*Nastavenie!$D$4+SUM(P12:Q12)*Nastavenie!$D$5+SUM(R12:S12)*Nastavenie!$D$6+T12+U12</f>
        <v>429.5062034739454</v>
      </c>
      <c r="W12" s="48">
        <f t="shared" si="2"/>
        <v>484.5062034739454</v>
      </c>
      <c r="X12" s="49">
        <f t="shared" si="4"/>
        <v>0</v>
      </c>
      <c r="Y12" s="15">
        <f t="shared" si="5"/>
        <v>1</v>
      </c>
      <c r="Z12" s="39">
        <f t="shared" si="3"/>
        <v>55</v>
      </c>
      <c r="AA12" s="60"/>
      <c r="AB12" s="61"/>
      <c r="AC12" s="61"/>
      <c r="AD12" s="61"/>
      <c r="AE12" s="61"/>
      <c r="AF12" s="61"/>
      <c r="AG12" s="61"/>
      <c r="AH12" s="61"/>
      <c r="AI12" s="61">
        <v>1</v>
      </c>
      <c r="AJ12" s="61"/>
      <c r="AK12" s="61"/>
      <c r="AL12" s="61"/>
      <c r="AM12" s="65">
        <f>SUM(SUM(AA12:AB12)*Nastavenie!$D$9,SUM(AC12:AD12)*Nastavenie!$D$10,SUM(AE12:AF12)*Nastavenie!$D$11,SUM(AG12:AH12)*Nastavenie!$D$12,SUM(AI12:AJ12)*Nastavenie!$D$13,SUM(AK12:AL12)*Nastavenie!$D$14,)</f>
        <v>6</v>
      </c>
      <c r="AN12" s="60"/>
      <c r="AO12" s="61"/>
      <c r="AP12" s="61"/>
      <c r="AQ12" s="61"/>
      <c r="AR12" s="61"/>
      <c r="AS12" s="61">
        <v>1</v>
      </c>
      <c r="AT12" s="61">
        <v>1</v>
      </c>
      <c r="AU12" s="61"/>
      <c r="AV12" s="61"/>
      <c r="AW12" s="61"/>
      <c r="AX12" s="61"/>
      <c r="AY12" s="61">
        <v>1</v>
      </c>
      <c r="AZ12" s="65">
        <f>SUM(SUM(AN12:AO12)*Nastavenie!$D$15,SUM(AP12:AQ12)*Nastavenie!$D$16,SUM(AR12:AS12)*Nastavenie!$D$17,SUM(AT12:AU12)*Nastavenie!$D$18,SUM(AV12:AW12)*Nastavenie!$D$19,SUM(AX12:AY12)*Nastavenie!$D$20)</f>
        <v>20</v>
      </c>
      <c r="BA12" s="60"/>
      <c r="BB12" s="61"/>
      <c r="BC12" s="61"/>
      <c r="BD12" s="61"/>
      <c r="BE12" s="61">
        <v>1</v>
      </c>
      <c r="BF12" s="61"/>
      <c r="BG12" s="61"/>
      <c r="BH12" s="61"/>
      <c r="BI12" s="61"/>
      <c r="BJ12" s="61">
        <v>1</v>
      </c>
      <c r="BK12" s="61"/>
      <c r="BL12" s="61"/>
      <c r="BM12" s="65">
        <f>SUM(SUM(BA12:BB12)*Nastavenie!$D$21,SUM(BC12:BD12)*Nastavenie!$D$22,SUM(BE12:BF12)*Nastavenie!$D$23,SUM(BG12:BH12)*Nastavenie!$D$24,SUM(BI12:BJ12)*Nastavenie!$D$25,SUM(BK12:BL12)*Nastavenie!$D$26)</f>
        <v>14</v>
      </c>
      <c r="BN12" s="60"/>
      <c r="BO12" s="61"/>
      <c r="BP12" s="61"/>
      <c r="BQ12" s="61"/>
      <c r="BR12" s="61"/>
      <c r="BS12" s="61">
        <v>1</v>
      </c>
      <c r="BT12" s="61">
        <v>1</v>
      </c>
      <c r="BU12" s="61"/>
      <c r="BV12" s="61"/>
      <c r="BW12" s="61"/>
      <c r="BX12" s="61"/>
      <c r="BY12" s="61"/>
      <c r="BZ12" s="68">
        <f>SUM(SUM(BN12:BO12)*Nastavenie!$D$27,SUM(BP12:BQ12)*Nastavenie!$D$28,SUM(BR12:BS12)*Nastavenie!$D$29,SUM(BT12:BU12)*Nastavenie!$D$30,SUM(BV12:BW12)*Nastavenie!$D$31,SUM(BX12:BY12)*Nastavenie!$D$32)</f>
        <v>15</v>
      </c>
    </row>
    <row r="13" spans="2:78" ht="30.75" customHeight="1">
      <c r="B13" s="14" t="s">
        <v>6</v>
      </c>
      <c r="C13" s="15">
        <v>274</v>
      </c>
      <c r="D13" s="9">
        <v>2</v>
      </c>
      <c r="E13" s="10">
        <v>4</v>
      </c>
      <c r="F13" s="10">
        <v>14</v>
      </c>
      <c r="G13" s="10">
        <v>10</v>
      </c>
      <c r="H13" s="10">
        <v>9</v>
      </c>
      <c r="I13" s="10">
        <v>8</v>
      </c>
      <c r="J13" s="10"/>
      <c r="K13" s="10"/>
      <c r="L13" s="31">
        <f t="shared" si="0"/>
        <v>47</v>
      </c>
      <c r="M13" s="32">
        <f t="shared" si="1"/>
        <v>0.17153284671532848</v>
      </c>
      <c r="N13" s="142"/>
      <c r="O13" s="143"/>
      <c r="P13" s="10">
        <v>3</v>
      </c>
      <c r="Q13" s="10">
        <v>1</v>
      </c>
      <c r="R13" s="10"/>
      <c r="S13" s="11"/>
      <c r="T13" s="42">
        <v>10</v>
      </c>
      <c r="U13" s="74"/>
      <c r="V13" s="36">
        <f>M13*Nastavenie!$D$3+SUM(N13:O13)*Nastavenie!$D$4+SUM(P13:Q13)*Nastavenie!$D$5+SUM(R13:S13)*Nastavenie!$D$6+T13+U13</f>
        <v>185.53284671532847</v>
      </c>
      <c r="W13" s="48">
        <f t="shared" si="2"/>
        <v>209.53284671532847</v>
      </c>
      <c r="X13" s="49">
        <f t="shared" si="4"/>
        <v>274.9733567586169</v>
      </c>
      <c r="Y13" s="15">
        <f t="shared" si="5"/>
        <v>5</v>
      </c>
      <c r="Z13" s="39">
        <f t="shared" si="3"/>
        <v>24</v>
      </c>
      <c r="AA13" s="60"/>
      <c r="AB13" s="61"/>
      <c r="AC13" s="61"/>
      <c r="AD13" s="61"/>
      <c r="AE13" s="61"/>
      <c r="AF13" s="61"/>
      <c r="AG13" s="61"/>
      <c r="AH13" s="61"/>
      <c r="AI13" s="61"/>
      <c r="AJ13" s="61"/>
      <c r="AK13" s="61">
        <v>1</v>
      </c>
      <c r="AL13" s="61"/>
      <c r="AM13" s="65">
        <f>SUM(SUM(AA13:AB13)*Nastavenie!$D$9,SUM(AC13:AD13)*Nastavenie!$D$10,SUM(AE13:AF13)*Nastavenie!$D$11,SUM(AG13:AH13)*Nastavenie!$D$12,SUM(AI13:AJ13)*Nastavenie!$D$13,SUM(AK13:AL13)*Nastavenie!$D$14,)</f>
        <v>5</v>
      </c>
      <c r="AN13" s="60"/>
      <c r="AO13" s="61"/>
      <c r="AP13" s="61">
        <v>1</v>
      </c>
      <c r="AQ13" s="61"/>
      <c r="AR13" s="61"/>
      <c r="AS13" s="61"/>
      <c r="AT13" s="61"/>
      <c r="AU13" s="61"/>
      <c r="AV13" s="61"/>
      <c r="AW13" s="61"/>
      <c r="AX13" s="61"/>
      <c r="AY13" s="61"/>
      <c r="AZ13" s="65">
        <f>SUM(SUM(AN13:AO13)*Nastavenie!$D$15,SUM(AP13:AQ13)*Nastavenie!$D$16,SUM(AR13:AS13)*Nastavenie!$D$17,SUM(AT13:AU13)*Nastavenie!$D$18,SUM(AV13:AW13)*Nastavenie!$D$19,SUM(AX13:AY13)*Nastavenie!$D$20)</f>
        <v>9</v>
      </c>
      <c r="BA13" s="60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5">
        <f>SUM(SUM(BA13:BB13)*Nastavenie!$D$21,SUM(BC13:BD13)*Nastavenie!$D$22,SUM(BE13:BF13)*Nastavenie!$D$23,SUM(BG13:BH13)*Nastavenie!$D$24,SUM(BI13:BJ13)*Nastavenie!$D$25,SUM(BK13:BL13)*Nastavenie!$D$26)</f>
        <v>0</v>
      </c>
      <c r="BN13" s="60"/>
      <c r="BO13" s="61">
        <v>1</v>
      </c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8">
        <f>SUM(SUM(BN13:BO13)*Nastavenie!$D$27,SUM(BP13:BQ13)*Nastavenie!$D$28,SUM(BR13:BS13)*Nastavenie!$D$29,SUM(BT13:BU13)*Nastavenie!$D$30,SUM(BV13:BW13)*Nastavenie!$D$31,SUM(BX13:BY13)*Nastavenie!$D$32)</f>
        <v>10</v>
      </c>
    </row>
    <row r="14" spans="2:78" ht="30.75" customHeight="1">
      <c r="B14" s="14" t="s">
        <v>7</v>
      </c>
      <c r="C14" s="15">
        <v>112</v>
      </c>
      <c r="D14" s="9"/>
      <c r="E14" s="10"/>
      <c r="F14" s="10"/>
      <c r="G14" s="10"/>
      <c r="H14" s="10"/>
      <c r="I14" s="10"/>
      <c r="J14" s="10"/>
      <c r="K14" s="10"/>
      <c r="L14" s="31">
        <f t="shared" si="0"/>
        <v>0</v>
      </c>
      <c r="M14" s="32">
        <f t="shared" si="1"/>
        <v>0</v>
      </c>
      <c r="N14" s="142"/>
      <c r="O14" s="143"/>
      <c r="P14" s="10"/>
      <c r="Q14" s="10"/>
      <c r="R14" s="10"/>
      <c r="S14" s="11"/>
      <c r="T14" s="42"/>
      <c r="U14" s="74"/>
      <c r="V14" s="36">
        <f>M14*Nastavenie!$D$3+SUM(N14:O14)*Nastavenie!$D$4+SUM(P14:Q14)*Nastavenie!$D$5+SUM(R14:S14)*Nastavenie!$D$6+T14+U14</f>
        <v>0</v>
      </c>
      <c r="W14" s="48">
        <f t="shared" si="2"/>
        <v>0</v>
      </c>
      <c r="X14" s="49">
        <f t="shared" si="4"/>
        <v>484.5062034739454</v>
      </c>
      <c r="Y14" s="15">
        <f t="shared" si="5"/>
        <v>9</v>
      </c>
      <c r="Z14" s="39">
        <f t="shared" si="3"/>
        <v>0</v>
      </c>
      <c r="AA14" s="60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5">
        <f>SUM(SUM(AA14:AB14)*Nastavenie!$D$9,SUM(AC14:AD14)*Nastavenie!$D$10,SUM(AE14:AF14)*Nastavenie!$D$11,SUM(AG14:AH14)*Nastavenie!$D$12,SUM(AI14:AJ14)*Nastavenie!$D$13,SUM(AK14:AL14)*Nastavenie!$D$14,)</f>
        <v>0</v>
      </c>
      <c r="AN14" s="60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5">
        <f>SUM(SUM(AN14:AO14)*Nastavenie!$D$15,SUM(AP14:AQ14)*Nastavenie!$D$16,SUM(AR14:AS14)*Nastavenie!$D$17,SUM(AT14:AU14)*Nastavenie!$D$18,SUM(AV14:AW14)*Nastavenie!$D$19,SUM(AX14:AY14)*Nastavenie!$D$20)</f>
        <v>0</v>
      </c>
      <c r="BA14" s="60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5">
        <f>SUM(SUM(BA14:BB14)*Nastavenie!$D$21,SUM(BC14:BD14)*Nastavenie!$D$22,SUM(BE14:BF14)*Nastavenie!$D$23,SUM(BG14:BH14)*Nastavenie!$D$24,SUM(BI14:BJ14)*Nastavenie!$D$25,SUM(BK14:BL14)*Nastavenie!$D$26)</f>
        <v>0</v>
      </c>
      <c r="BN14" s="60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8">
        <f>SUM(SUM(BN14:BO14)*Nastavenie!$D$27,SUM(BP14:BQ14)*Nastavenie!$D$28,SUM(BR14:BS14)*Nastavenie!$D$29,SUM(BT14:BU14)*Nastavenie!$D$30,SUM(BV14:BW14)*Nastavenie!$D$31,SUM(BX14:BY14)*Nastavenie!$D$32)</f>
        <v>0</v>
      </c>
    </row>
    <row r="15" spans="2:78" ht="30.75" customHeight="1">
      <c r="B15" s="14" t="s">
        <v>8</v>
      </c>
      <c r="C15" s="15">
        <v>72</v>
      </c>
      <c r="D15" s="9"/>
      <c r="E15" s="10"/>
      <c r="F15" s="10"/>
      <c r="G15" s="10"/>
      <c r="H15" s="10"/>
      <c r="I15" s="10"/>
      <c r="J15" s="10"/>
      <c r="K15" s="10"/>
      <c r="L15" s="31">
        <f t="shared" si="0"/>
        <v>0</v>
      </c>
      <c r="M15" s="32">
        <f t="shared" si="1"/>
        <v>0</v>
      </c>
      <c r="N15" s="142"/>
      <c r="O15" s="143"/>
      <c r="P15" s="10"/>
      <c r="Q15" s="10"/>
      <c r="R15" s="10"/>
      <c r="S15" s="11"/>
      <c r="T15" s="42"/>
      <c r="U15" s="74"/>
      <c r="V15" s="36">
        <f>M15*Nastavenie!$D$3+SUM(N15:O15)*Nastavenie!$D$4+SUM(P15:Q15)*Nastavenie!$D$5+SUM(R15:S15)*Nastavenie!$D$6+T15+U15</f>
        <v>0</v>
      </c>
      <c r="W15" s="48">
        <f t="shared" si="2"/>
        <v>0</v>
      </c>
      <c r="X15" s="49">
        <f t="shared" si="4"/>
        <v>484.5062034739454</v>
      </c>
      <c r="Y15" s="15">
        <f t="shared" si="5"/>
        <v>9</v>
      </c>
      <c r="Z15" s="39">
        <f t="shared" si="3"/>
        <v>0</v>
      </c>
      <c r="AA15" s="60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5">
        <f>SUM(SUM(AA15:AB15)*Nastavenie!$D$9,SUM(AC15:AD15)*Nastavenie!$D$10,SUM(AE15:AF15)*Nastavenie!$D$11,SUM(AG15:AH15)*Nastavenie!$D$12,SUM(AI15:AJ15)*Nastavenie!$D$13,SUM(AK15:AL15)*Nastavenie!$D$14,)</f>
        <v>0</v>
      </c>
      <c r="AN15" s="60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5">
        <f>SUM(SUM(AN15:AO15)*Nastavenie!$D$15,SUM(AP15:AQ15)*Nastavenie!$D$16,SUM(AR15:AS15)*Nastavenie!$D$17,SUM(AT15:AU15)*Nastavenie!$D$18,SUM(AV15:AW15)*Nastavenie!$D$19,SUM(AX15:AY15)*Nastavenie!$D$20)</f>
        <v>0</v>
      </c>
      <c r="BA15" s="60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5">
        <f>SUM(SUM(BA15:BB15)*Nastavenie!$D$21,SUM(BC15:BD15)*Nastavenie!$D$22,SUM(BE15:BF15)*Nastavenie!$D$23,SUM(BG15:BH15)*Nastavenie!$D$24,SUM(BI15:BJ15)*Nastavenie!$D$25,SUM(BK15:BL15)*Nastavenie!$D$26)</f>
        <v>0</v>
      </c>
      <c r="BN15" s="60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8">
        <f>SUM(SUM(BN15:BO15)*Nastavenie!$D$27,SUM(BP15:BQ15)*Nastavenie!$D$28,SUM(BR15:BS15)*Nastavenie!$D$29,SUM(BT15:BU15)*Nastavenie!$D$30,SUM(BV15:BW15)*Nastavenie!$D$31,SUM(BX15:BY15)*Nastavenie!$D$32)</f>
        <v>0</v>
      </c>
    </row>
    <row r="16" spans="2:78" ht="30.75" customHeight="1" thickBot="1">
      <c r="B16" s="16" t="s">
        <v>9</v>
      </c>
      <c r="C16" s="17">
        <v>200</v>
      </c>
      <c r="D16" s="18">
        <v>9</v>
      </c>
      <c r="E16" s="19">
        <v>6</v>
      </c>
      <c r="F16" s="19">
        <v>16</v>
      </c>
      <c r="G16" s="19">
        <v>11</v>
      </c>
      <c r="H16" s="19">
        <v>8</v>
      </c>
      <c r="I16" s="19">
        <v>2</v>
      </c>
      <c r="J16" s="19">
        <v>1</v>
      </c>
      <c r="K16" s="19">
        <v>3</v>
      </c>
      <c r="L16" s="33">
        <f t="shared" si="0"/>
        <v>56</v>
      </c>
      <c r="M16" s="34">
        <f t="shared" si="1"/>
        <v>0.28</v>
      </c>
      <c r="N16" s="129">
        <v>1</v>
      </c>
      <c r="O16" s="130"/>
      <c r="P16" s="44">
        <v>3</v>
      </c>
      <c r="Q16" s="44">
        <v>1</v>
      </c>
      <c r="R16" s="44">
        <v>4</v>
      </c>
      <c r="S16" s="45">
        <v>13</v>
      </c>
      <c r="T16" s="43"/>
      <c r="U16" s="75"/>
      <c r="V16" s="37">
        <f>M16*Nastavenie!$D$3+SUM(N16:O16)*Nastavenie!$D$4+SUM(P16:Q16)*Nastavenie!$D$5+SUM(R16:S16)*Nastavenie!$D$6+T16+U16</f>
        <v>302</v>
      </c>
      <c r="W16" s="50">
        <f t="shared" si="2"/>
        <v>341</v>
      </c>
      <c r="X16" s="51">
        <f t="shared" si="4"/>
        <v>143.5062034739454</v>
      </c>
      <c r="Y16" s="52">
        <f t="shared" si="5"/>
        <v>4</v>
      </c>
      <c r="Z16" s="40">
        <f t="shared" si="3"/>
        <v>39</v>
      </c>
      <c r="AA16" s="62"/>
      <c r="AB16" s="63"/>
      <c r="AC16" s="63"/>
      <c r="AD16" s="63"/>
      <c r="AE16" s="63">
        <v>1</v>
      </c>
      <c r="AF16" s="63"/>
      <c r="AG16" s="63"/>
      <c r="AH16" s="63"/>
      <c r="AI16" s="63"/>
      <c r="AJ16" s="63"/>
      <c r="AK16" s="63"/>
      <c r="AL16" s="63"/>
      <c r="AM16" s="66">
        <f>SUM(SUM(AA16:AB16)*Nastavenie!$D$9,SUM(AC16:AD16)*Nastavenie!$D$10,SUM(AE16:AF16)*Nastavenie!$D$11,SUM(AG16:AH16)*Nastavenie!$D$12,SUM(AI16:AJ16)*Nastavenie!$D$13,SUM(AK16:AL16)*Nastavenie!$D$14,)</f>
        <v>8</v>
      </c>
      <c r="AN16" s="62">
        <v>1</v>
      </c>
      <c r="AO16" s="63">
        <v>1</v>
      </c>
      <c r="AP16" s="63"/>
      <c r="AQ16" s="63"/>
      <c r="AR16" s="63"/>
      <c r="AS16" s="63"/>
      <c r="AT16" s="63"/>
      <c r="AU16" s="63"/>
      <c r="AV16" s="63"/>
      <c r="AW16" s="63">
        <v>1</v>
      </c>
      <c r="AX16" s="63"/>
      <c r="AY16" s="63"/>
      <c r="AZ16" s="66">
        <f>SUM(SUM(AN16:AO16)*Nastavenie!$D$15,SUM(AP16:AQ16)*Nastavenie!$D$16,SUM(AR16:AS16)*Nastavenie!$D$17,SUM(AT16:AU16)*Nastavenie!$D$18,SUM(AV16:AW16)*Nastavenie!$D$19,SUM(AX16:AY16)*Nastavenie!$D$20)</f>
        <v>26</v>
      </c>
      <c r="BA16" s="62"/>
      <c r="BB16" s="63"/>
      <c r="BC16" s="63"/>
      <c r="BD16" s="63"/>
      <c r="BE16" s="63"/>
      <c r="BF16" s="63"/>
      <c r="BG16" s="63"/>
      <c r="BH16" s="63"/>
      <c r="BI16" s="63"/>
      <c r="BJ16" s="63"/>
      <c r="BK16" s="63">
        <v>1</v>
      </c>
      <c r="BL16" s="63"/>
      <c r="BM16" s="66">
        <f>SUM(SUM(BA16:BB16)*Nastavenie!$D$21,SUM(BC16:BD16)*Nastavenie!$D$22,SUM(BE16:BF16)*Nastavenie!$D$23,SUM(BG16:BH16)*Nastavenie!$D$24,SUM(BI16:BJ16)*Nastavenie!$D$25,SUM(BK16:BL16)*Nastavenie!$D$26)</f>
        <v>5</v>
      </c>
      <c r="BN16" s="62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9">
        <f>SUM(SUM(BN16:BO16)*Nastavenie!$D$27,SUM(BP16:BQ16)*Nastavenie!$D$28,SUM(BR16:BS16)*Nastavenie!$D$29,SUM(BT16:BU16)*Nastavenie!$D$30,SUM(BV16:BW16)*Nastavenie!$D$31,SUM(BX16:BY16)*Nastavenie!$D$32)</f>
        <v>0</v>
      </c>
    </row>
    <row r="17" spans="3:78" ht="30.75" customHeight="1" thickBot="1" thickTop="1">
      <c r="C17" s="20">
        <f>SUM(C7:C16)</f>
        <v>3288</v>
      </c>
      <c r="D17" s="21">
        <f>SUM(D7:D16)</f>
        <v>59</v>
      </c>
      <c r="E17" s="22">
        <f aca="true" t="shared" si="6" ref="E17:L17">SUM(E7:E16)</f>
        <v>49</v>
      </c>
      <c r="F17" s="22">
        <f t="shared" si="6"/>
        <v>82</v>
      </c>
      <c r="G17" s="22">
        <f t="shared" si="6"/>
        <v>84</v>
      </c>
      <c r="H17" s="22">
        <f t="shared" si="6"/>
        <v>79</v>
      </c>
      <c r="I17" s="22">
        <f t="shared" si="6"/>
        <v>109</v>
      </c>
      <c r="J17" s="22">
        <f t="shared" si="6"/>
        <v>11</v>
      </c>
      <c r="K17" s="22">
        <f t="shared" si="6"/>
        <v>23</v>
      </c>
      <c r="L17" s="24">
        <f t="shared" si="6"/>
        <v>496</v>
      </c>
      <c r="M17" s="25">
        <f t="shared" si="1"/>
        <v>0.15085158150851583</v>
      </c>
      <c r="N17" s="131">
        <f>SUM(N7:N16)</f>
        <v>5</v>
      </c>
      <c r="O17" s="132"/>
      <c r="P17" s="22">
        <f aca="true" t="shared" si="7" ref="P17:W17">SUM(P7:P16)</f>
        <v>57</v>
      </c>
      <c r="Q17" s="22">
        <f t="shared" si="7"/>
        <v>25</v>
      </c>
      <c r="R17" s="22">
        <f t="shared" si="7"/>
        <v>28</v>
      </c>
      <c r="S17" s="23">
        <f t="shared" si="7"/>
        <v>105</v>
      </c>
      <c r="T17" s="76">
        <f t="shared" si="7"/>
        <v>30</v>
      </c>
      <c r="U17" s="76">
        <f t="shared" si="7"/>
        <v>18</v>
      </c>
      <c r="V17" s="26">
        <f t="shared" si="7"/>
        <v>1675.6515270191946</v>
      </c>
      <c r="W17" s="27">
        <f t="shared" si="7"/>
        <v>2035.6515270191946</v>
      </c>
      <c r="Z17" s="28">
        <f>SUM(Z7:Z16)</f>
        <v>360</v>
      </c>
      <c r="AA17" s="53">
        <f>SUM(AA7:AA16)</f>
        <v>1</v>
      </c>
      <c r="AB17" s="22">
        <f aca="true" t="shared" si="8" ref="AB17:AL17">SUM(AB7:AB16)</f>
        <v>1</v>
      </c>
      <c r="AC17" s="22">
        <f t="shared" si="8"/>
        <v>1</v>
      </c>
      <c r="AD17" s="22">
        <f t="shared" si="8"/>
        <v>1</v>
      </c>
      <c r="AE17" s="22">
        <f t="shared" si="8"/>
        <v>1</v>
      </c>
      <c r="AF17" s="22">
        <f t="shared" si="8"/>
        <v>1</v>
      </c>
      <c r="AG17" s="22">
        <f t="shared" si="8"/>
        <v>1</v>
      </c>
      <c r="AH17" s="22">
        <f t="shared" si="8"/>
        <v>1</v>
      </c>
      <c r="AI17" s="22">
        <f t="shared" si="8"/>
        <v>1</v>
      </c>
      <c r="AJ17" s="22">
        <f t="shared" si="8"/>
        <v>1</v>
      </c>
      <c r="AK17" s="22">
        <f t="shared" si="8"/>
        <v>1</v>
      </c>
      <c r="AL17" s="22">
        <f t="shared" si="8"/>
        <v>1</v>
      </c>
      <c r="AM17" s="70">
        <f>SUM(AA17:AL17)</f>
        <v>12</v>
      </c>
      <c r="AN17" s="21">
        <f aca="true" t="shared" si="9" ref="AN17:AY17">SUM(AN7:AN16)</f>
        <v>1</v>
      </c>
      <c r="AO17" s="22">
        <f t="shared" si="9"/>
        <v>1</v>
      </c>
      <c r="AP17" s="22">
        <f t="shared" si="9"/>
        <v>1</v>
      </c>
      <c r="AQ17" s="22">
        <f t="shared" si="9"/>
        <v>1</v>
      </c>
      <c r="AR17" s="22">
        <f t="shared" si="9"/>
        <v>1</v>
      </c>
      <c r="AS17" s="22">
        <f t="shared" si="9"/>
        <v>1</v>
      </c>
      <c r="AT17" s="22">
        <f t="shared" si="9"/>
        <v>1</v>
      </c>
      <c r="AU17" s="22">
        <f t="shared" si="9"/>
        <v>1</v>
      </c>
      <c r="AV17" s="22">
        <f t="shared" si="9"/>
        <v>1</v>
      </c>
      <c r="AW17" s="22">
        <f t="shared" si="9"/>
        <v>1</v>
      </c>
      <c r="AX17" s="22">
        <f t="shared" si="9"/>
        <v>1</v>
      </c>
      <c r="AY17" s="22">
        <f t="shared" si="9"/>
        <v>1</v>
      </c>
      <c r="AZ17" s="70">
        <f>SUM(AN17:AY17)</f>
        <v>12</v>
      </c>
      <c r="BA17" s="21">
        <f aca="true" t="shared" si="10" ref="BA17:BL17">SUM(BA7:BA16)</f>
        <v>1</v>
      </c>
      <c r="BB17" s="22">
        <f t="shared" si="10"/>
        <v>1</v>
      </c>
      <c r="BC17" s="22">
        <f t="shared" si="10"/>
        <v>1</v>
      </c>
      <c r="BD17" s="22">
        <f t="shared" si="10"/>
        <v>1</v>
      </c>
      <c r="BE17" s="22">
        <f t="shared" si="10"/>
        <v>1</v>
      </c>
      <c r="BF17" s="22">
        <f t="shared" si="10"/>
        <v>1</v>
      </c>
      <c r="BG17" s="22">
        <f t="shared" si="10"/>
        <v>1</v>
      </c>
      <c r="BH17" s="22">
        <f t="shared" si="10"/>
        <v>1</v>
      </c>
      <c r="BI17" s="22">
        <f t="shared" si="10"/>
        <v>1</v>
      </c>
      <c r="BJ17" s="22">
        <f t="shared" si="10"/>
        <v>1</v>
      </c>
      <c r="BK17" s="22">
        <f t="shared" si="10"/>
        <v>1</v>
      </c>
      <c r="BL17" s="22">
        <f t="shared" si="10"/>
        <v>1</v>
      </c>
      <c r="BM17" s="70">
        <f>SUM(BA17:BL17)</f>
        <v>12</v>
      </c>
      <c r="BN17" s="21">
        <f aca="true" t="shared" si="11" ref="BN17:BY17">SUM(BN7:BN16)</f>
        <v>1</v>
      </c>
      <c r="BO17" s="22">
        <f t="shared" si="11"/>
        <v>1</v>
      </c>
      <c r="BP17" s="22">
        <f t="shared" si="11"/>
        <v>1</v>
      </c>
      <c r="BQ17" s="22">
        <f t="shared" si="11"/>
        <v>1</v>
      </c>
      <c r="BR17" s="22">
        <f t="shared" si="11"/>
        <v>1</v>
      </c>
      <c r="BS17" s="22">
        <f t="shared" si="11"/>
        <v>1</v>
      </c>
      <c r="BT17" s="22">
        <f t="shared" si="11"/>
        <v>1</v>
      </c>
      <c r="BU17" s="22">
        <f t="shared" si="11"/>
        <v>1</v>
      </c>
      <c r="BV17" s="22">
        <f t="shared" si="11"/>
        <v>1</v>
      </c>
      <c r="BW17" s="22">
        <f t="shared" si="11"/>
        <v>1</v>
      </c>
      <c r="BX17" s="22">
        <f t="shared" si="11"/>
        <v>1</v>
      </c>
      <c r="BY17" s="22">
        <f t="shared" si="11"/>
        <v>1</v>
      </c>
      <c r="BZ17" s="70">
        <f>SUM(BN17:BY17)</f>
        <v>12</v>
      </c>
    </row>
    <row r="18" ht="15.75" thickTop="1">
      <c r="B18" s="3"/>
    </row>
    <row r="19" ht="15">
      <c r="B19" s="3"/>
    </row>
    <row r="20" ht="15">
      <c r="B20" s="3"/>
    </row>
  </sheetData>
  <sheetProtection/>
  <mergeCells count="73">
    <mergeCell ref="N17:O17"/>
    <mergeCell ref="T3:T6"/>
    <mergeCell ref="N4:O6"/>
    <mergeCell ref="N11:O11"/>
    <mergeCell ref="N12:O12"/>
    <mergeCell ref="N13:O13"/>
    <mergeCell ref="N14:O14"/>
    <mergeCell ref="N15:O15"/>
    <mergeCell ref="N7:O7"/>
    <mergeCell ref="N8:O8"/>
    <mergeCell ref="R3:S3"/>
    <mergeCell ref="U3:U6"/>
    <mergeCell ref="J3:K3"/>
    <mergeCell ref="J4:K5"/>
    <mergeCell ref="N3:O3"/>
    <mergeCell ref="N16:O16"/>
    <mergeCell ref="N9:O9"/>
    <mergeCell ref="N10:O10"/>
    <mergeCell ref="W2:Y2"/>
    <mergeCell ref="D4:E5"/>
    <mergeCell ref="F4:G5"/>
    <mergeCell ref="H4:I5"/>
    <mergeCell ref="D3:E3"/>
    <mergeCell ref="F3:G3"/>
    <mergeCell ref="H3:I3"/>
    <mergeCell ref="P4:Q5"/>
    <mergeCell ref="R4:S5"/>
    <mergeCell ref="P3:Q3"/>
    <mergeCell ref="Y3:Y6"/>
    <mergeCell ref="BX5:BY5"/>
    <mergeCell ref="BN5:BO5"/>
    <mergeCell ref="BP5:BQ5"/>
    <mergeCell ref="BR5:BS5"/>
    <mergeCell ref="BT5:BU5"/>
    <mergeCell ref="AA3:BZ3"/>
    <mergeCell ref="Z3:Z6"/>
    <mergeCell ref="W3:W6"/>
    <mergeCell ref="X3:X6"/>
    <mergeCell ref="AZ5:AZ6"/>
    <mergeCell ref="AN4:AZ4"/>
    <mergeCell ref="BN4:BZ4"/>
    <mergeCell ref="BA4:BM4"/>
    <mergeCell ref="BM5:BM6"/>
    <mergeCell ref="BZ5:BZ6"/>
    <mergeCell ref="AK5:AL5"/>
    <mergeCell ref="AN5:AO5"/>
    <mergeCell ref="BV5:BW5"/>
    <mergeCell ref="BI5:BJ5"/>
    <mergeCell ref="BK5:BL5"/>
    <mergeCell ref="BA5:BB5"/>
    <mergeCell ref="BC5:BD5"/>
    <mergeCell ref="BE5:BF5"/>
    <mergeCell ref="BG5:BH5"/>
    <mergeCell ref="M3:M6"/>
    <mergeCell ref="AA5:AB5"/>
    <mergeCell ref="AC5:AD5"/>
    <mergeCell ref="AE5:AF5"/>
    <mergeCell ref="Z2:BZ2"/>
    <mergeCell ref="AM5:AM6"/>
    <mergeCell ref="AV5:AW5"/>
    <mergeCell ref="AX5:AY5"/>
    <mergeCell ref="AG5:AH5"/>
    <mergeCell ref="AI5:AJ5"/>
    <mergeCell ref="AA4:AL4"/>
    <mergeCell ref="AP5:AQ5"/>
    <mergeCell ref="AR5:AS5"/>
    <mergeCell ref="AT5:AU5"/>
    <mergeCell ref="B2:C2"/>
    <mergeCell ref="C3:C6"/>
    <mergeCell ref="V3:V6"/>
    <mergeCell ref="D2:V2"/>
    <mergeCell ref="B3:B6"/>
    <mergeCell ref="L3:L6"/>
  </mergeCells>
  <conditionalFormatting sqref="N7:N16 P7:S16 U7:U16">
    <cfRule type="colorScale" priority="62" dxfId="2">
      <colorScale>
        <cfvo type="min" val="0"/>
        <cfvo type="max"/>
        <color rgb="FFFCFCFF"/>
        <color rgb="FF63BE7B"/>
      </colorScale>
    </cfRule>
  </conditionalFormatting>
  <conditionalFormatting sqref="L7:L16">
    <cfRule type="dataBar" priority="61" dxfId="2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{08e2c226-bce4-4b87-91b7-6dc90eb40f67}</x14:id>
        </ext>
      </extLst>
    </cfRule>
  </conditionalFormatting>
  <conditionalFormatting sqref="M7:M16">
    <cfRule type="dataBar" priority="52" dxfId="2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{ce640452-8917-4823-8d59-08635920cb4d}</x14:id>
        </ext>
      </extLst>
    </cfRule>
  </conditionalFormatting>
  <conditionalFormatting sqref="Z7:Z16">
    <cfRule type="dataBar" priority="21" dxfId="2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{5c91ae28-654e-468c-94a2-82f017d9f8e2}</x14:id>
        </ext>
      </extLst>
    </cfRule>
  </conditionalFormatting>
  <conditionalFormatting sqref="W7:W16">
    <cfRule type="dataBar" priority="58" dxfId="2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{1d309a89-b51e-44a8-ae3f-cd04fde3919e}</x14:id>
        </ext>
      </extLst>
    </cfRule>
  </conditionalFormatting>
  <conditionalFormatting sqref="C7:C16">
    <cfRule type="colorScale" priority="55" dxfId="2">
      <colorScale>
        <cfvo type="min" val="0"/>
        <cfvo type="max"/>
        <color rgb="FFFFEF9C"/>
        <color rgb="FF63BE7B"/>
      </colorScale>
    </cfRule>
  </conditionalFormatting>
  <conditionalFormatting sqref="V7:V16">
    <cfRule type="dataBar" priority="54" dxfId="2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{599cf9ef-af6e-4fcb-b6d4-b83a5ee8ba8f}</x14:id>
        </ext>
      </extLst>
    </cfRule>
  </conditionalFormatting>
  <conditionalFormatting sqref="L7:M16">
    <cfRule type="dataBar" priority="53" dxfId="2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{84d09f4a-39da-4e90-996d-53b3ad11ebbb}</x14:id>
        </ext>
      </extLst>
    </cfRule>
  </conditionalFormatting>
  <conditionalFormatting sqref="AM7:AM16">
    <cfRule type="dataBar" priority="30" dxfId="2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{f4bb97e1-0838-4e44-91a7-c41d1bfca89f}</x14:id>
        </ext>
      </extLst>
    </cfRule>
  </conditionalFormatting>
  <conditionalFormatting sqref="AZ7:AZ16">
    <cfRule type="dataBar" priority="28" dxfId="2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{f8225cf6-604d-4f94-81e5-fa21381dfc0d}</x14:id>
        </ext>
      </extLst>
    </cfRule>
  </conditionalFormatting>
  <conditionalFormatting sqref="BM7:BM16">
    <cfRule type="dataBar" priority="26" dxfId="2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{83335d2b-8be7-4908-8974-76c2a7aa9681}</x14:id>
        </ext>
      </extLst>
    </cfRule>
  </conditionalFormatting>
  <conditionalFormatting sqref="BZ7:BZ16">
    <cfRule type="dataBar" priority="24" dxfId="2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{ce6a15ab-24a5-4d82-8b37-6362d843ee75}</x14:id>
        </ext>
      </extLst>
    </cfRule>
  </conditionalFormatting>
  <conditionalFormatting sqref="Y7:Y16">
    <cfRule type="colorScale" priority="5" dxfId="2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AA17:AL17 AN17:AY17 BA17:BL17 BN17:BY17">
    <cfRule type="cellIs" priority="3" dxfId="3" operator="equal">
      <formula>1</formula>
    </cfRule>
  </conditionalFormatting>
  <conditionalFormatting sqref="AM17 AZ17 BM17 BZ17">
    <cfRule type="cellIs" priority="2" dxfId="3" operator="equal">
      <formula>20</formula>
    </cfRule>
  </conditionalFormatting>
  <conditionalFormatting sqref="D7:K16">
    <cfRule type="colorScale" priority="65" dxfId="2">
      <colorScale>
        <cfvo type="min" val="0"/>
        <cfvo type="max"/>
        <color rgb="FFFCFCFF"/>
        <color rgb="FF63BE7B"/>
      </colorScale>
    </cfRule>
  </conditionalFormatting>
  <conditionalFormatting sqref="T7:T16">
    <cfRule type="colorScale" priority="1" dxfId="2">
      <colorScale>
        <cfvo type="min" val="0"/>
        <cfvo type="max"/>
        <color rgb="FFFCFCFF"/>
        <color rgb="FF63BE7B"/>
      </colorScale>
    </cfRule>
  </conditionalFormatting>
  <printOptions/>
  <pageMargins left="0.2362204724409449" right="0.2362204724409449" top="0.7480314960629921" bottom="0.7480314960629921" header="0.31496062992125984" footer="0.31496062992125984"/>
  <pageSetup horizontalDpi="600" verticalDpi="600" orientation="landscape" r:id="rId1"/>
  <ignoredErrors>
    <ignoredError sqref="L7:L16" formulaRange="1"/>
    <ignoredError sqref="AM17 AZ17 M17 BM17 BZ17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8e2c226-bce4-4b87-91b7-6dc90eb40f6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L7:L16</xm:sqref>
        </x14:conditionalFormatting>
        <x14:conditionalFormatting xmlns:xm="http://schemas.microsoft.com/office/excel/2006/main">
          <x14:cfRule type="dataBar" id="{ce640452-8917-4823-8d59-08635920cb4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M7:M16</xm:sqref>
        </x14:conditionalFormatting>
        <x14:conditionalFormatting xmlns:xm="http://schemas.microsoft.com/office/excel/2006/main">
          <x14:cfRule type="dataBar" id="{5c91ae28-654e-468c-94a2-82f017d9f8e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Z7:Z16</xm:sqref>
        </x14:conditionalFormatting>
        <x14:conditionalFormatting xmlns:xm="http://schemas.microsoft.com/office/excel/2006/main">
          <x14:cfRule type="dataBar" id="{1d309a89-b51e-44a8-ae3f-cd04fde3919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W7:W16</xm:sqref>
        </x14:conditionalFormatting>
        <x14:conditionalFormatting xmlns:xm="http://schemas.microsoft.com/office/excel/2006/main">
          <x14:cfRule type="dataBar" id="{599cf9ef-af6e-4fcb-b6d4-b83a5ee8ba8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V7:V16</xm:sqref>
        </x14:conditionalFormatting>
        <x14:conditionalFormatting xmlns:xm="http://schemas.microsoft.com/office/excel/2006/main">
          <x14:cfRule type="dataBar" id="{84d09f4a-39da-4e90-996d-53b3ad11ebb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L7:M16</xm:sqref>
        </x14:conditionalFormatting>
        <x14:conditionalFormatting xmlns:xm="http://schemas.microsoft.com/office/excel/2006/main">
          <x14:cfRule type="dataBar" id="{f4bb97e1-0838-4e44-91a7-c41d1bfca89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AM7:AM16</xm:sqref>
        </x14:conditionalFormatting>
        <x14:conditionalFormatting xmlns:xm="http://schemas.microsoft.com/office/excel/2006/main">
          <x14:cfRule type="dataBar" id="{f8225cf6-604d-4f94-81e5-fa21381dfc0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AZ7:AZ16</xm:sqref>
        </x14:conditionalFormatting>
        <x14:conditionalFormatting xmlns:xm="http://schemas.microsoft.com/office/excel/2006/main">
          <x14:cfRule type="dataBar" id="{83335d2b-8be7-4908-8974-76c2a7aa968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BM7:BM16</xm:sqref>
        </x14:conditionalFormatting>
        <x14:conditionalFormatting xmlns:xm="http://schemas.microsoft.com/office/excel/2006/main">
          <x14:cfRule type="dataBar" id="{ce6a15ab-24a5-4d82-8b37-6362d843ee7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BZ7:BZ16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</dc:creator>
  <cp:keywords/>
  <dc:description/>
  <cp:lastModifiedBy>Jakub</cp:lastModifiedBy>
  <cp:lastPrinted>2015-06-13T10:42:36Z</cp:lastPrinted>
  <dcterms:created xsi:type="dcterms:W3CDTF">2014-05-20T11:45:27Z</dcterms:created>
  <dcterms:modified xsi:type="dcterms:W3CDTF">2016-06-13T15:33:06Z</dcterms:modified>
  <cp:category/>
  <cp:version/>
  <cp:contentType/>
  <cp:contentStatus/>
</cp:coreProperties>
</file>